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1-EN COURS\02-EcoConception\04-VERIFICATION des PEP ACOME\Dossiers 2017-11\ACOM-00071\"/>
    </mc:Choice>
  </mc:AlternateContent>
  <bookViews>
    <workbookView xWindow="0" yWindow="0" windowWidth="21600" windowHeight="8640"/>
  </bookViews>
  <sheets>
    <sheet name="Calculs" sheetId="2" r:id="rId1"/>
    <sheet name="BDD" sheetId="1" state="hidden" r:id="rId2"/>
  </sheets>
  <definedNames>
    <definedName name="Flow">#REF!</definedName>
    <definedName name="m">#REF!</definedName>
    <definedName name="TableauMatCons">BDD!#REF!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" i="2" l="1"/>
  <c r="I29" i="2" l="1"/>
  <c r="A57" i="2" l="1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A27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D60" i="2" l="1"/>
  <c r="H60" i="2"/>
  <c r="E60" i="2"/>
  <c r="C60" i="2"/>
  <c r="G60" i="2"/>
  <c r="F60" i="2"/>
  <c r="D66" i="2"/>
  <c r="H66" i="2"/>
  <c r="E66" i="2"/>
  <c r="G66" i="2"/>
  <c r="F66" i="2"/>
  <c r="C66" i="2"/>
  <c r="D68" i="2"/>
  <c r="H68" i="2"/>
  <c r="E68" i="2"/>
  <c r="G68" i="2"/>
  <c r="F68" i="2"/>
  <c r="C68" i="2"/>
  <c r="D70" i="2"/>
  <c r="H70" i="2"/>
  <c r="E70" i="2"/>
  <c r="C70" i="2"/>
  <c r="G70" i="2"/>
  <c r="F70" i="2"/>
  <c r="D72" i="2"/>
  <c r="H72" i="2"/>
  <c r="E72" i="2"/>
  <c r="G72" i="2"/>
  <c r="C72" i="2"/>
  <c r="F72" i="2"/>
  <c r="D74" i="2"/>
  <c r="H74" i="2"/>
  <c r="G74" i="2"/>
  <c r="E74" i="2"/>
  <c r="C74" i="2"/>
  <c r="F74" i="2"/>
  <c r="D76" i="2"/>
  <c r="H76" i="2"/>
  <c r="E76" i="2"/>
  <c r="G76" i="2"/>
  <c r="C76" i="2"/>
  <c r="F76" i="2"/>
  <c r="D78" i="2"/>
  <c r="H78" i="2"/>
  <c r="E78" i="2"/>
  <c r="G78" i="2"/>
  <c r="C78" i="2"/>
  <c r="F78" i="2"/>
  <c r="D80" i="2"/>
  <c r="H80" i="2"/>
  <c r="C80" i="2"/>
  <c r="E80" i="2"/>
  <c r="G80" i="2"/>
  <c r="F80" i="2"/>
  <c r="D82" i="2"/>
  <c r="H82" i="2"/>
  <c r="C82" i="2"/>
  <c r="E82" i="2"/>
  <c r="G82" i="2"/>
  <c r="F82" i="2"/>
  <c r="D84" i="2"/>
  <c r="H84" i="2"/>
  <c r="E84" i="2"/>
  <c r="C84" i="2"/>
  <c r="G84" i="2"/>
  <c r="F84" i="2"/>
  <c r="D64" i="2"/>
  <c r="H64" i="2"/>
  <c r="G64" i="2"/>
  <c r="E64" i="2"/>
  <c r="F64" i="2"/>
  <c r="C64" i="2"/>
  <c r="F61" i="2"/>
  <c r="C61" i="2"/>
  <c r="G61" i="2"/>
  <c r="E61" i="2"/>
  <c r="D61" i="2"/>
  <c r="H61" i="2"/>
  <c r="F65" i="2"/>
  <c r="C65" i="2"/>
  <c r="G65" i="2"/>
  <c r="E65" i="2"/>
  <c r="D65" i="2"/>
  <c r="H65" i="2"/>
  <c r="F69" i="2"/>
  <c r="G69" i="2"/>
  <c r="C69" i="2"/>
  <c r="D69" i="2"/>
  <c r="H69" i="2"/>
  <c r="E69" i="2"/>
  <c r="F73" i="2"/>
  <c r="G73" i="2"/>
  <c r="C73" i="2"/>
  <c r="D73" i="2"/>
  <c r="H73" i="2"/>
  <c r="E73" i="2"/>
  <c r="F75" i="2"/>
  <c r="C75" i="2"/>
  <c r="G75" i="2"/>
  <c r="D75" i="2"/>
  <c r="H75" i="2"/>
  <c r="E75" i="2"/>
  <c r="F77" i="2"/>
  <c r="C77" i="2"/>
  <c r="G77" i="2"/>
  <c r="D77" i="2"/>
  <c r="H77" i="2"/>
  <c r="E77" i="2"/>
  <c r="F79" i="2"/>
  <c r="G79" i="2"/>
  <c r="C79" i="2"/>
  <c r="D79" i="2"/>
  <c r="H79" i="2"/>
  <c r="E79" i="2"/>
  <c r="F81" i="2"/>
  <c r="C81" i="2"/>
  <c r="G81" i="2"/>
  <c r="D81" i="2"/>
  <c r="H81" i="2"/>
  <c r="E81" i="2"/>
  <c r="F83" i="2"/>
  <c r="C83" i="2"/>
  <c r="G83" i="2"/>
  <c r="D83" i="2"/>
  <c r="H83" i="2"/>
  <c r="E83" i="2"/>
  <c r="F85" i="2"/>
  <c r="G85" i="2"/>
  <c r="C85" i="2"/>
  <c r="D85" i="2"/>
  <c r="H85" i="2"/>
  <c r="E85" i="2"/>
  <c r="D62" i="2"/>
  <c r="H62" i="2"/>
  <c r="E62" i="2"/>
  <c r="C62" i="2"/>
  <c r="F62" i="2"/>
  <c r="G62" i="2"/>
  <c r="G59" i="2"/>
  <c r="C59" i="2"/>
  <c r="H59" i="2"/>
  <c r="F59" i="2"/>
  <c r="D59" i="2"/>
  <c r="E59" i="2"/>
  <c r="F63" i="2"/>
  <c r="C63" i="2"/>
  <c r="G63" i="2"/>
  <c r="E63" i="2"/>
  <c r="D63" i="2"/>
  <c r="H63" i="2"/>
  <c r="F67" i="2"/>
  <c r="C67" i="2"/>
  <c r="E67" i="2"/>
  <c r="G67" i="2"/>
  <c r="D67" i="2"/>
  <c r="H67" i="2"/>
  <c r="F71" i="2"/>
  <c r="G71" i="2"/>
  <c r="C71" i="2"/>
  <c r="D71" i="2"/>
  <c r="H71" i="2"/>
  <c r="E71" i="2"/>
  <c r="F31" i="2"/>
  <c r="F91" i="2" s="1"/>
  <c r="C31" i="2"/>
  <c r="C91" i="2" s="1"/>
  <c r="G31" i="2"/>
  <c r="H31" i="2"/>
  <c r="H91" i="2" s="1"/>
  <c r="D31" i="2"/>
  <c r="D91" i="2" s="1"/>
  <c r="E31" i="2"/>
  <c r="E91" i="2" s="1"/>
  <c r="C39" i="2"/>
  <c r="G39" i="2"/>
  <c r="G99" i="2" s="1"/>
  <c r="D39" i="2"/>
  <c r="E39" i="2"/>
  <c r="E99" i="2" s="1"/>
  <c r="F39" i="2"/>
  <c r="F99" i="2" s="1"/>
  <c r="H39" i="2"/>
  <c r="C43" i="2"/>
  <c r="C103" i="2" s="1"/>
  <c r="G43" i="2"/>
  <c r="G103" i="2" s="1"/>
  <c r="F43" i="2"/>
  <c r="H43" i="2"/>
  <c r="D43" i="2"/>
  <c r="D103" i="2" s="1"/>
  <c r="E43" i="2"/>
  <c r="E103" i="2" s="1"/>
  <c r="C51" i="2"/>
  <c r="G51" i="2"/>
  <c r="F51" i="2"/>
  <c r="F111" i="2" s="1"/>
  <c r="H51" i="2"/>
  <c r="E51" i="2"/>
  <c r="D51" i="2"/>
  <c r="D111" i="2" s="1"/>
  <c r="C55" i="2"/>
  <c r="C115" i="2" s="1"/>
  <c r="G55" i="2"/>
  <c r="G115" i="2" s="1"/>
  <c r="D55" i="2"/>
  <c r="H55" i="2"/>
  <c r="E55" i="2"/>
  <c r="F55" i="2"/>
  <c r="F29" i="2"/>
  <c r="H29" i="2"/>
  <c r="C29" i="2"/>
  <c r="G29" i="2"/>
  <c r="E29" i="2"/>
  <c r="D29" i="2"/>
  <c r="E36" i="2"/>
  <c r="E96" i="2" s="1"/>
  <c r="F36" i="2"/>
  <c r="F96" i="2" s="1"/>
  <c r="G36" i="2"/>
  <c r="G96" i="2" s="1"/>
  <c r="D36" i="2"/>
  <c r="C36" i="2"/>
  <c r="H36" i="2"/>
  <c r="H96" i="2" s="1"/>
  <c r="E52" i="2"/>
  <c r="E112" i="2" s="1"/>
  <c r="F52" i="2"/>
  <c r="G52" i="2"/>
  <c r="G112" i="2" s="1"/>
  <c r="D52" i="2"/>
  <c r="C52" i="2"/>
  <c r="C112" i="2" s="1"/>
  <c r="H52" i="2"/>
  <c r="C35" i="2"/>
  <c r="G35" i="2"/>
  <c r="G95" i="2" s="1"/>
  <c r="D35" i="2"/>
  <c r="F35" i="2"/>
  <c r="H35" i="2"/>
  <c r="E35" i="2"/>
  <c r="E95" i="2" s="1"/>
  <c r="C47" i="2"/>
  <c r="G47" i="2"/>
  <c r="D47" i="2"/>
  <c r="D107" i="2" s="1"/>
  <c r="E47" i="2"/>
  <c r="E107" i="2" s="1"/>
  <c r="H47" i="2"/>
  <c r="F47" i="2"/>
  <c r="D32" i="2"/>
  <c r="D92" i="2" s="1"/>
  <c r="H32" i="2"/>
  <c r="H92" i="2" s="1"/>
  <c r="E32" i="2"/>
  <c r="F32" i="2"/>
  <c r="C32" i="2"/>
  <c r="G32" i="2"/>
  <c r="G92" i="2" s="1"/>
  <c r="E40" i="2"/>
  <c r="E100" i="2" s="1"/>
  <c r="C40" i="2"/>
  <c r="C100" i="2" s="1"/>
  <c r="H40" i="2"/>
  <c r="G40" i="2"/>
  <c r="G100" i="2" s="1"/>
  <c r="D40" i="2"/>
  <c r="D100" i="2" s="1"/>
  <c r="F40" i="2"/>
  <c r="E44" i="2"/>
  <c r="E104" i="2" s="1"/>
  <c r="F44" i="2"/>
  <c r="F104" i="2" s="1"/>
  <c r="D44" i="2"/>
  <c r="D104" i="2" s="1"/>
  <c r="G44" i="2"/>
  <c r="G104" i="2" s="1"/>
  <c r="C44" i="2"/>
  <c r="C104" i="2" s="1"/>
  <c r="H44" i="2"/>
  <c r="H104" i="2" s="1"/>
  <c r="E48" i="2"/>
  <c r="E108" i="2" s="1"/>
  <c r="C48" i="2"/>
  <c r="H48" i="2"/>
  <c r="D48" i="2"/>
  <c r="G48" i="2"/>
  <c r="G108" i="2" s="1"/>
  <c r="F48" i="2"/>
  <c r="F33" i="2"/>
  <c r="F93" i="2" s="1"/>
  <c r="C33" i="2"/>
  <c r="C93" i="2" s="1"/>
  <c r="G33" i="2"/>
  <c r="D33" i="2"/>
  <c r="D93" i="2" s="1"/>
  <c r="H33" i="2"/>
  <c r="E33" i="2"/>
  <c r="E93" i="2" s="1"/>
  <c r="C37" i="2"/>
  <c r="G37" i="2"/>
  <c r="G97" i="2" s="1"/>
  <c r="E37" i="2"/>
  <c r="E97" i="2" s="1"/>
  <c r="F37" i="2"/>
  <c r="H37" i="2"/>
  <c r="D37" i="2"/>
  <c r="C41" i="2"/>
  <c r="G41" i="2"/>
  <c r="G101" i="2" s="1"/>
  <c r="H41" i="2"/>
  <c r="H101" i="2" s="1"/>
  <c r="D41" i="2"/>
  <c r="F41" i="2"/>
  <c r="F101" i="2" s="1"/>
  <c r="E41" i="2"/>
  <c r="C45" i="2"/>
  <c r="C105" i="2" s="1"/>
  <c r="G45" i="2"/>
  <c r="E45" i="2"/>
  <c r="E105" i="2" s="1"/>
  <c r="F45" i="2"/>
  <c r="F105" i="2" s="1"/>
  <c r="D45" i="2"/>
  <c r="H45" i="2"/>
  <c r="H105" i="2" s="1"/>
  <c r="C49" i="2"/>
  <c r="C109" i="2" s="1"/>
  <c r="G49" i="2"/>
  <c r="G109" i="2" s="1"/>
  <c r="H49" i="2"/>
  <c r="H109" i="2" s="1"/>
  <c r="D49" i="2"/>
  <c r="E49" i="2"/>
  <c r="E109" i="2" s="1"/>
  <c r="F49" i="2"/>
  <c r="F109" i="2" s="1"/>
  <c r="C53" i="2"/>
  <c r="C113" i="2" s="1"/>
  <c r="G53" i="2"/>
  <c r="E53" i="2"/>
  <c r="E113" i="2" s="1"/>
  <c r="D53" i="2"/>
  <c r="D113" i="2" s="1"/>
  <c r="F53" i="2"/>
  <c r="F113" i="2" s="1"/>
  <c r="H53" i="2"/>
  <c r="H113" i="2" s="1"/>
  <c r="D30" i="2"/>
  <c r="D90" i="2" s="1"/>
  <c r="H30" i="2"/>
  <c r="H90" i="2" s="1"/>
  <c r="E30" i="2"/>
  <c r="E90" i="2" s="1"/>
  <c r="F30" i="2"/>
  <c r="F90" i="2" s="1"/>
  <c r="C30" i="2"/>
  <c r="G30" i="2"/>
  <c r="G90" i="2" s="1"/>
  <c r="E34" i="2"/>
  <c r="E94" i="2" s="1"/>
  <c r="F34" i="2"/>
  <c r="D34" i="2"/>
  <c r="D94" i="2" s="1"/>
  <c r="C34" i="2"/>
  <c r="C94" i="2" s="1"/>
  <c r="G34" i="2"/>
  <c r="G94" i="2" s="1"/>
  <c r="H34" i="2"/>
  <c r="E38" i="2"/>
  <c r="E98" i="2" s="1"/>
  <c r="D38" i="2"/>
  <c r="D98" i="2" s="1"/>
  <c r="C38" i="2"/>
  <c r="C98" i="2" s="1"/>
  <c r="F38" i="2"/>
  <c r="F98" i="2" s="1"/>
  <c r="H38" i="2"/>
  <c r="H98" i="2" s="1"/>
  <c r="G38" i="2"/>
  <c r="G98" i="2" s="1"/>
  <c r="E42" i="2"/>
  <c r="E102" i="2" s="1"/>
  <c r="G42" i="2"/>
  <c r="F42" i="2"/>
  <c r="F102" i="2" s="1"/>
  <c r="C42" i="2"/>
  <c r="C102" i="2" s="1"/>
  <c r="H42" i="2"/>
  <c r="H102" i="2" s="1"/>
  <c r="D42" i="2"/>
  <c r="D102" i="2" s="1"/>
  <c r="E46" i="2"/>
  <c r="E106" i="2" s="1"/>
  <c r="D46" i="2"/>
  <c r="D106" i="2" s="1"/>
  <c r="H46" i="2"/>
  <c r="H106" i="2" s="1"/>
  <c r="F46" i="2"/>
  <c r="F106" i="2" s="1"/>
  <c r="G46" i="2"/>
  <c r="C46" i="2"/>
  <c r="C106" i="2" s="1"/>
  <c r="E50" i="2"/>
  <c r="G50" i="2"/>
  <c r="G110" i="2" s="1"/>
  <c r="C50" i="2"/>
  <c r="C110" i="2" s="1"/>
  <c r="F50" i="2"/>
  <c r="F110" i="2" s="1"/>
  <c r="H50" i="2"/>
  <c r="H110" i="2" s="1"/>
  <c r="D50" i="2"/>
  <c r="D110" i="2" s="1"/>
  <c r="E54" i="2"/>
  <c r="E114" i="2" s="1"/>
  <c r="D54" i="2"/>
  <c r="D114" i="2" s="1"/>
  <c r="F54" i="2"/>
  <c r="F114" i="2" s="1"/>
  <c r="H54" i="2"/>
  <c r="H114" i="2" s="1"/>
  <c r="G54" i="2"/>
  <c r="G114" i="2" s="1"/>
  <c r="C54" i="2"/>
  <c r="C114" i="2" s="1"/>
  <c r="F92" i="2" l="1"/>
  <c r="G107" i="2"/>
  <c r="D96" i="2"/>
  <c r="H93" i="2"/>
  <c r="F89" i="2"/>
  <c r="D115" i="2"/>
  <c r="H89" i="2"/>
  <c r="G111" i="2"/>
  <c r="H99" i="2"/>
  <c r="F94" i="2"/>
  <c r="H107" i="2"/>
  <c r="E101" i="2"/>
  <c r="F97" i="2"/>
  <c r="D108" i="2"/>
  <c r="D112" i="2"/>
  <c r="G89" i="2"/>
  <c r="F115" i="2"/>
  <c r="H111" i="2"/>
  <c r="G113" i="2"/>
  <c r="G105" i="2"/>
  <c r="C108" i="2"/>
  <c r="F107" i="2"/>
  <c r="F95" i="2"/>
  <c r="D89" i="2"/>
  <c r="H115" i="2"/>
  <c r="H103" i="2"/>
  <c r="E92" i="2"/>
  <c r="D95" i="2"/>
  <c r="F103" i="2"/>
  <c r="C99" i="2"/>
  <c r="G91" i="2"/>
  <c r="D97" i="2"/>
  <c r="C101" i="2"/>
  <c r="G93" i="2"/>
  <c r="G106" i="2"/>
  <c r="C90" i="2"/>
  <c r="H108" i="2"/>
  <c r="H100" i="2"/>
  <c r="C92" i="2"/>
  <c r="H95" i="2"/>
  <c r="C95" i="2"/>
  <c r="C96" i="2"/>
  <c r="C89" i="2"/>
  <c r="E115" i="2"/>
  <c r="D99" i="2"/>
  <c r="G102" i="2"/>
  <c r="H94" i="2"/>
  <c r="D109" i="2"/>
  <c r="D101" i="2"/>
  <c r="F108" i="2"/>
  <c r="F100" i="2"/>
  <c r="H112" i="2"/>
  <c r="F112" i="2"/>
  <c r="E110" i="2"/>
  <c r="D105" i="2"/>
  <c r="H97" i="2"/>
  <c r="C97" i="2"/>
  <c r="C107" i="2"/>
  <c r="E89" i="2"/>
  <c r="E111" i="2"/>
  <c r="C111" i="2"/>
</calcChain>
</file>

<file path=xl/sharedStrings.xml><?xml version="1.0" encoding="utf-8"?>
<sst xmlns="http://schemas.openxmlformats.org/spreadsheetml/2006/main" count="2401" uniqueCount="768">
  <si>
    <t>Unit</t>
  </si>
  <si>
    <t>Manufacturing</t>
  </si>
  <si>
    <t>Distribution</t>
  </si>
  <si>
    <t>Installation</t>
  </si>
  <si>
    <t>Use</t>
  </si>
  <si>
    <t>End of life</t>
  </si>
  <si>
    <t>Indicateurs d'impacts et flux</t>
  </si>
  <si>
    <t>sum</t>
  </si>
  <si>
    <t>Emission de gaz 
à effet de serre (GWP)</t>
  </si>
  <si>
    <t>kg CO₂ eq.</t>
  </si>
  <si>
    <t>Appauvrissement de 
la couche d'ozone (ODP)</t>
  </si>
  <si>
    <t>kg CFC-11 eq.</t>
  </si>
  <si>
    <t>Acidification des sols 
et de l'eau (A)</t>
  </si>
  <si>
    <t>Eutrophisation 
de l'eau (EP)</t>
  </si>
  <si>
    <t>kg PO₄³⁻ eq.</t>
  </si>
  <si>
    <t>Formation d'ozone 
photochimique (POCP)</t>
  </si>
  <si>
    <t>kg C₂H₄ eq.</t>
  </si>
  <si>
    <t>Appauvrissement des 
ressources abiotiques 
- éléments (ADPe)</t>
  </si>
  <si>
    <t>kg Sb eq.</t>
  </si>
  <si>
    <t>Appauvrissement des 
ressources abiotiques 
- énergies fossiles (ADPf)</t>
  </si>
  <si>
    <t>MJ</t>
  </si>
  <si>
    <t>Total d'énergie 
primaire utilisée (TPE)</t>
  </si>
  <si>
    <t>Volume net d'eau douce 
consommée (FW)</t>
  </si>
  <si>
    <t>m³</t>
  </si>
  <si>
    <t>Pollution de l'eau (WP)</t>
  </si>
  <si>
    <t>Pollution de l'air (AP)</t>
  </si>
  <si>
    <t>Utilisation d'énergie primaire renouvelable
(excl. Matières premières)</t>
  </si>
  <si>
    <t>Utilisation de ressources d'énergie primaire renouvelable
(incl. Matières premières)</t>
  </si>
  <si>
    <t>Utilisation Totale de ressources d'énergie primaire renouvelable</t>
  </si>
  <si>
    <t>Utilisation d'énergie primaire non-renouvelable
(excl. Matières premières)</t>
  </si>
  <si>
    <t>Utilisation de ressources d'énergie primaire non-renouvelable
(incl. Matières premières)</t>
  </si>
  <si>
    <t>Utilisation Totale de ressources d'énergie primaire non-renouvelable</t>
  </si>
  <si>
    <t>Utilisation de matières secondaires</t>
  </si>
  <si>
    <t>kg</t>
  </si>
  <si>
    <t>Utilisation de combustibles secondaires renouvelables</t>
  </si>
  <si>
    <t>Utilisation de combustibles secondaires non-renouvelables</t>
  </si>
  <si>
    <t>Elimination de déchets dangereux</t>
  </si>
  <si>
    <t>Elimination de déchets non dangereux</t>
  </si>
  <si>
    <t>Elimination de déchets radioactifs</t>
  </si>
  <si>
    <t>Composants destinés à la réutilisation</t>
  </si>
  <si>
    <t>Matières destinées au recyclage</t>
  </si>
  <si>
    <t>Matières destinées à la valorisation énergétique</t>
  </si>
  <si>
    <t>Energie exportée</t>
  </si>
  <si>
    <t>REGLES D'EXTRAPOLATIONS POUR LES AUTRES PRODUITS DE LA GAMME</t>
  </si>
  <si>
    <t>CI-DESSOUS INDICATEUR D'IMPACT POUR LES PRODUITS INTERMEDIAIRES.</t>
  </si>
  <si>
    <t>COMPACT TUBE 2 FO</t>
  </si>
  <si>
    <t>COMPACT TUBE 4 FO</t>
  </si>
  <si>
    <t>COMPACT TUBE 6 FO</t>
  </si>
  <si>
    <t>COMPACT TUBE 8 FO</t>
  </si>
  <si>
    <t>COMPACT TUBE 12 FO</t>
  </si>
  <si>
    <t>ISOLATION SEMI-SERREE 900µm 1 FO</t>
  </si>
  <si>
    <t>MICRO CABLE POUSSABLE 1 FO</t>
  </si>
  <si>
    <t>MICRO CABLE POUSSABLE 2 FO</t>
  </si>
  <si>
    <t>COQUE 1236</t>
  </si>
  <si>
    <t>COQUE 1222</t>
  </si>
  <si>
    <t>COQUE 1188</t>
  </si>
  <si>
    <t>COQUE 1197</t>
  </si>
  <si>
    <t>kg SO₂ eq.</t>
  </si>
  <si>
    <t>Calcul des impacts environnementaux des câbles Home PACe
Câble de distribution intérieur des immeubles
PAD1825, PAD1826, PAD1827 et PAD1828</t>
  </si>
  <si>
    <t>Les câbles Home PACe sont constitués d'une coque (il en existe 4 de dimensions différentes) et d'un certain nombre de module optique, qui peuvent être des compacts tubes de 2, 4, 6, 8 ou 12 FO ou des fibres semi-serrées 900µm (1 FO) ou des micros câbles poussables 1 FO ou encore des micros câbles poussables 2 FO.</t>
  </si>
  <si>
    <t>Exemple de désignation du produit :</t>
  </si>
  <si>
    <t>N8200A PAD1826 48xG657A2 M6 Z1222</t>
  </si>
  <si>
    <t>Désigne le nombre de fibre dans le câble</t>
  </si>
  <si>
    <t>Désigne le nombre de fibre par module optique</t>
  </si>
  <si>
    <t>Désigne la référence de la coque</t>
  </si>
  <si>
    <t>Choix du produit</t>
  </si>
  <si>
    <t>Référence de la coque</t>
  </si>
  <si>
    <t>Type de module optique</t>
  </si>
  <si>
    <t>La règle de calcul à appliquer à tous les câbles Home PACe de la gamme PAD1826 est la suivante :</t>
  </si>
  <si>
    <t>Impact câble = Impact coque + Impact compact tube x Nombre de module</t>
  </si>
  <si>
    <t>Type de module pour chaque gamme ACOPTIC</t>
  </si>
  <si>
    <t>Micro câble poussable 1 FO (MCP1)</t>
  </si>
  <si>
    <t>Compact tube 2, 4, 6, 8 ou 12 FO</t>
  </si>
  <si>
    <t>Micro câble poussable 2 FO (MCP1)</t>
  </si>
  <si>
    <t>Fibre semi-serrée 900µm 1 FO (ISS 1)</t>
  </si>
  <si>
    <t>La gamme PAD1825 est constitué de module optique de type :</t>
  </si>
  <si>
    <t>La gamme PAD1826 est constitué de module optique de type :</t>
  </si>
  <si>
    <t>La gamme PAD1827 est constitué de module optique de type :</t>
  </si>
  <si>
    <t>La gamme PAD1828 est constitué de module optique de type :</t>
  </si>
  <si>
    <t>LISTES DEROULANTES DE CHOIX</t>
  </si>
  <si>
    <t>Références de coques</t>
  </si>
  <si>
    <t>Z1237</t>
  </si>
  <si>
    <t>Z1226</t>
  </si>
  <si>
    <t>Z1186</t>
  </si>
  <si>
    <t>Z1187</t>
  </si>
  <si>
    <t>Z1236</t>
  </si>
  <si>
    <t>Z1222</t>
  </si>
  <si>
    <t>Z1188</t>
  </si>
  <si>
    <t>Z1197</t>
  </si>
  <si>
    <t>Z1238</t>
  </si>
  <si>
    <t>Z1227</t>
  </si>
  <si>
    <t>Z1191</t>
  </si>
  <si>
    <t>Z1192</t>
  </si>
  <si>
    <t>Z1239</t>
  </si>
  <si>
    <t>Z1225</t>
  </si>
  <si>
    <t>Z1189</t>
  </si>
  <si>
    <t>Z1190</t>
  </si>
  <si>
    <t>Compact tube 2 FO</t>
  </si>
  <si>
    <t>Compact tube 4 FO</t>
  </si>
  <si>
    <t>Compact tube 6 FO</t>
  </si>
  <si>
    <t>Compact tube 8 FO</t>
  </si>
  <si>
    <t>Compact tube 12 FO</t>
  </si>
  <si>
    <t>Fibre semi-serrée 900µm 1 FO</t>
  </si>
  <si>
    <t>Micro câble poussable 1 FO</t>
  </si>
  <si>
    <t>Micro câble poussable 2 FO</t>
  </si>
  <si>
    <t>COQUE 1237</t>
  </si>
  <si>
    <t>COQUE 1238</t>
  </si>
  <si>
    <t>COQUE 1239</t>
  </si>
  <si>
    <t>COQUE 1225</t>
  </si>
  <si>
    <t>COQUE 1226</t>
  </si>
  <si>
    <t>COQUE 1227</t>
  </si>
  <si>
    <t>COQUE 1186</t>
  </si>
  <si>
    <t>COQUE 1189</t>
  </si>
  <si>
    <t>COQUE 1191</t>
  </si>
  <si>
    <t>COQUE 1187</t>
  </si>
  <si>
    <t>COQUE 1192</t>
  </si>
  <si>
    <t>COQUE 1190</t>
  </si>
  <si>
    <t>Compact tube 2 FO-1</t>
  </si>
  <si>
    <t>Compact tube 2 FO-2</t>
  </si>
  <si>
    <t>Compact tube 2 FO-3</t>
  </si>
  <si>
    <t>Compact tube 2 FO-4</t>
  </si>
  <si>
    <t>Compact tube 2 FO-5</t>
  </si>
  <si>
    <t>Compact tube 2 FO-6</t>
  </si>
  <si>
    <t>Compact tube 2 FO-7</t>
  </si>
  <si>
    <t>Compact tube 2 FO-8</t>
  </si>
  <si>
    <t>Compact tube 2 FO-9</t>
  </si>
  <si>
    <t>Compact tube 2 FO-10</t>
  </si>
  <si>
    <t>Compact tube 2 FO-11</t>
  </si>
  <si>
    <t>Compact tube 2 FO-12</t>
  </si>
  <si>
    <t>Compact tube 2 FO-13</t>
  </si>
  <si>
    <t>Compact tube 2 FO-14</t>
  </si>
  <si>
    <t>Compact tube 2 FO-15</t>
  </si>
  <si>
    <t>Compact tube 2 FO-16</t>
  </si>
  <si>
    <t>Compact tube 2 FO-17</t>
  </si>
  <si>
    <t>Compact tube 2 FO-18</t>
  </si>
  <si>
    <t>Compact tube 2 FO-19</t>
  </si>
  <si>
    <t>Compact tube 2 FO-20</t>
  </si>
  <si>
    <t>Compact tube 2 FO-21</t>
  </si>
  <si>
    <t>Compact tube 2 FO-22</t>
  </si>
  <si>
    <t>Compact tube 2 FO-23</t>
  </si>
  <si>
    <t>Compact tube 2 FO-24</t>
  </si>
  <si>
    <t>Compact tube 2 FO-25</t>
  </si>
  <si>
    <t>Compact tube 2 FO-26</t>
  </si>
  <si>
    <t>Compact tube 2 FO-27</t>
  </si>
  <si>
    <t>Compact tube 4 FO-1</t>
  </si>
  <si>
    <t>Compact tube 4 FO-2</t>
  </si>
  <si>
    <t>Compact tube 4 FO-3</t>
  </si>
  <si>
    <t>Compact tube 4 FO-4</t>
  </si>
  <si>
    <t>Compact tube 4 FO-5</t>
  </si>
  <si>
    <t>Compact tube 4 FO-6</t>
  </si>
  <si>
    <t>Compact tube 4 FO-7</t>
  </si>
  <si>
    <t>Compact tube 4 FO-8</t>
  </si>
  <si>
    <t>Compact tube 4 FO-9</t>
  </si>
  <si>
    <t>Compact tube 4 FO-10</t>
  </si>
  <si>
    <t>Compact tube 4 FO-11</t>
  </si>
  <si>
    <t>Compact tube 4 FO-12</t>
  </si>
  <si>
    <t>Compact tube 4 FO-13</t>
  </si>
  <si>
    <t>Compact tube 4 FO-14</t>
  </si>
  <si>
    <t>Compact tube 4 FO-15</t>
  </si>
  <si>
    <t>Compact tube 4 FO-16</t>
  </si>
  <si>
    <t>Compact tube 4 FO-17</t>
  </si>
  <si>
    <t>Compact tube 4 FO-18</t>
  </si>
  <si>
    <t>Compact tube 4 FO-19</t>
  </si>
  <si>
    <t>Compact tube 4 FO-20</t>
  </si>
  <si>
    <t>Compact tube 4 FO-21</t>
  </si>
  <si>
    <t>Compact tube 4 FO-22</t>
  </si>
  <si>
    <t>Compact tube 4 FO-23</t>
  </si>
  <si>
    <t>Compact tube 4 FO-24</t>
  </si>
  <si>
    <t>Compact tube 4 FO-25</t>
  </si>
  <si>
    <t>Compact tube 4 FO-26</t>
  </si>
  <si>
    <t>Compact tube 4 FO-27</t>
  </si>
  <si>
    <t>Compact tube 6 FO-1</t>
  </si>
  <si>
    <t>Compact tube 6 FO-2</t>
  </si>
  <si>
    <t>Compact tube 6 FO-3</t>
  </si>
  <si>
    <t>Compact tube 6 FO-4</t>
  </si>
  <si>
    <t>Compact tube 6 FO-5</t>
  </si>
  <si>
    <t>Compact tube 6 FO-6</t>
  </si>
  <si>
    <t>Compact tube 6 FO-7</t>
  </si>
  <si>
    <t>Compact tube 6 FO-8</t>
  </si>
  <si>
    <t>Compact tube 6 FO-9</t>
  </si>
  <si>
    <t>Compact tube 6 FO-10</t>
  </si>
  <si>
    <t>Compact tube 6 FO-11</t>
  </si>
  <si>
    <t>Compact tube 6 FO-12</t>
  </si>
  <si>
    <t>Compact tube 6 FO-13</t>
  </si>
  <si>
    <t>Compact tube 6 FO-14</t>
  </si>
  <si>
    <t>Compact tube 6 FO-15</t>
  </si>
  <si>
    <t>Compact tube 6 FO-16</t>
  </si>
  <si>
    <t>Compact tube 6 FO-17</t>
  </si>
  <si>
    <t>Compact tube 6 FO-18</t>
  </si>
  <si>
    <t>Compact tube 6 FO-19</t>
  </si>
  <si>
    <t>Compact tube 6 FO-20</t>
  </si>
  <si>
    <t>Compact tube 6 FO-21</t>
  </si>
  <si>
    <t>Compact tube 6 FO-22</t>
  </si>
  <si>
    <t>Compact tube 6 FO-23</t>
  </si>
  <si>
    <t>Compact tube 6 FO-24</t>
  </si>
  <si>
    <t>Compact tube 6 FO-25</t>
  </si>
  <si>
    <t>Compact tube 6 FO-26</t>
  </si>
  <si>
    <t>Compact tube 6 FO-27</t>
  </si>
  <si>
    <t>Compact tube 8 FO-1</t>
  </si>
  <si>
    <t>Compact tube 8 FO-2</t>
  </si>
  <si>
    <t>Compact tube 8 FO-3</t>
  </si>
  <si>
    <t>Compact tube 8 FO-4</t>
  </si>
  <si>
    <t>Compact tube 8 FO-5</t>
  </si>
  <si>
    <t>Compact tube 8 FO-6</t>
  </si>
  <si>
    <t>Compact tube 8 FO-7</t>
  </si>
  <si>
    <t>Compact tube 8 FO-8</t>
  </si>
  <si>
    <t>Compact tube 8 FO-9</t>
  </si>
  <si>
    <t>Compact tube 8 FO-10</t>
  </si>
  <si>
    <t>Compact tube 8 FO-11</t>
  </si>
  <si>
    <t>Compact tube 8 FO-12</t>
  </si>
  <si>
    <t>Compact tube 8 FO-13</t>
  </si>
  <si>
    <t>Compact tube 8 FO-14</t>
  </si>
  <si>
    <t>Compact tube 8 FO-15</t>
  </si>
  <si>
    <t>Compact tube 8 FO-16</t>
  </si>
  <si>
    <t>Compact tube 8 FO-17</t>
  </si>
  <si>
    <t>Compact tube 8 FO-18</t>
  </si>
  <si>
    <t>Compact tube 8 FO-19</t>
  </si>
  <si>
    <t>Compact tube 8 FO-20</t>
  </si>
  <si>
    <t>Compact tube 8 FO-21</t>
  </si>
  <si>
    <t>Compact tube 8 FO-22</t>
  </si>
  <si>
    <t>Compact tube 8 FO-23</t>
  </si>
  <si>
    <t>Compact tube 8 FO-24</t>
  </si>
  <si>
    <t>Compact tube 8 FO-25</t>
  </si>
  <si>
    <t>Compact tube 8 FO-26</t>
  </si>
  <si>
    <t>Compact tube 8 FO-27</t>
  </si>
  <si>
    <t>Compact tube 12 FO-1</t>
  </si>
  <si>
    <t>Compact tube 12 FO-2</t>
  </si>
  <si>
    <t>Compact tube 12 FO-3</t>
  </si>
  <si>
    <t>Compact tube 12 FO-4</t>
  </si>
  <si>
    <t>Compact tube 12 FO-5</t>
  </si>
  <si>
    <t>Compact tube 12 FO-6</t>
  </si>
  <si>
    <t>Compact tube 12 FO-7</t>
  </si>
  <si>
    <t>Compact tube 12 FO-8</t>
  </si>
  <si>
    <t>Compact tube 12 FO-9</t>
  </si>
  <si>
    <t>Compact tube 12 FO-10</t>
  </si>
  <si>
    <t>Compact tube 12 FO-11</t>
  </si>
  <si>
    <t>Compact tube 12 FO-12</t>
  </si>
  <si>
    <t>Compact tube 12 FO-13</t>
  </si>
  <si>
    <t>Compact tube 12 FO-14</t>
  </si>
  <si>
    <t>Compact tube 12 FO-15</t>
  </si>
  <si>
    <t>Compact tube 12 FO-16</t>
  </si>
  <si>
    <t>Compact tube 12 FO-17</t>
  </si>
  <si>
    <t>Compact tube 12 FO-18</t>
  </si>
  <si>
    <t>Compact tube 12 FO-19</t>
  </si>
  <si>
    <t>Compact tube 12 FO-20</t>
  </si>
  <si>
    <t>Compact tube 12 FO-21</t>
  </si>
  <si>
    <t>Compact tube 12 FO-22</t>
  </si>
  <si>
    <t>Compact tube 12 FO-23</t>
  </si>
  <si>
    <t>Compact tube 12 FO-24</t>
  </si>
  <si>
    <t>Compact tube 12 FO-25</t>
  </si>
  <si>
    <t>Compact tube 12 FO-26</t>
  </si>
  <si>
    <t>Compact tube 12 FO-27</t>
  </si>
  <si>
    <t>Fibre semi-serrée 900µm 1 FO-1</t>
  </si>
  <si>
    <t>Fibre semi-serrée 900µm 1 FO-2</t>
  </si>
  <si>
    <t>Fibre semi-serrée 900µm 1 FO-3</t>
  </si>
  <si>
    <t>Fibre semi-serrée 900µm 1 FO-4</t>
  </si>
  <si>
    <t>Fibre semi-serrée 900µm 1 FO-5</t>
  </si>
  <si>
    <t>Fibre semi-serrée 900µm 1 FO-6</t>
  </si>
  <si>
    <t>Fibre semi-serrée 900µm 1 FO-7</t>
  </si>
  <si>
    <t>Fibre semi-serrée 900µm 1 FO-8</t>
  </si>
  <si>
    <t>Fibre semi-serrée 900µm 1 FO-9</t>
  </si>
  <si>
    <t>Fibre semi-serrée 900µm 1 FO-10</t>
  </si>
  <si>
    <t>Fibre semi-serrée 900µm 1 FO-11</t>
  </si>
  <si>
    <t>Fibre semi-serrée 900µm 1 FO-12</t>
  </si>
  <si>
    <t>Fibre semi-serrée 900µm 1 FO-13</t>
  </si>
  <si>
    <t>Fibre semi-serrée 900µm 1 FO-14</t>
  </si>
  <si>
    <t>Fibre semi-serrée 900µm 1 FO-15</t>
  </si>
  <si>
    <t>Fibre semi-serrée 900µm 1 FO-16</t>
  </si>
  <si>
    <t>Fibre semi-serrée 900µm 1 FO-17</t>
  </si>
  <si>
    <t>Fibre semi-serrée 900µm 1 FO-18</t>
  </si>
  <si>
    <t>Fibre semi-serrée 900µm 1 FO-19</t>
  </si>
  <si>
    <t>Fibre semi-serrée 900µm 1 FO-20</t>
  </si>
  <si>
    <t>Fibre semi-serrée 900µm 1 FO-21</t>
  </si>
  <si>
    <t>Fibre semi-serrée 900µm 1 FO-22</t>
  </si>
  <si>
    <t>Fibre semi-serrée 900µm 1 FO-23</t>
  </si>
  <si>
    <t>Fibre semi-serrée 900µm 1 FO-24</t>
  </si>
  <si>
    <t>Fibre semi-serrée 900µm 1 FO-25</t>
  </si>
  <si>
    <t>Fibre semi-serrée 900µm 1 FO-26</t>
  </si>
  <si>
    <t>Fibre semi-serrée 900µm 1 FO-27</t>
  </si>
  <si>
    <t>Micro câble poussable 1 FO-1</t>
  </si>
  <si>
    <t>Micro câble poussable 1 FO-2</t>
  </si>
  <si>
    <t>Micro câble poussable 1 FO-3</t>
  </si>
  <si>
    <t>Micro câble poussable 1 FO-4</t>
  </si>
  <si>
    <t>Micro câble poussable 1 FO-5</t>
  </si>
  <si>
    <t>Micro câble poussable 1 FO-6</t>
  </si>
  <si>
    <t>Micro câble poussable 1 FO-7</t>
  </si>
  <si>
    <t>Micro câble poussable 1 FO-8</t>
  </si>
  <si>
    <t>Micro câble poussable 1 FO-9</t>
  </si>
  <si>
    <t>Micro câble poussable 1 FO-10</t>
  </si>
  <si>
    <t>Micro câble poussable 1 FO-11</t>
  </si>
  <si>
    <t>Micro câble poussable 1 FO-12</t>
  </si>
  <si>
    <t>Micro câble poussable 1 FO-13</t>
  </si>
  <si>
    <t>Micro câble poussable 1 FO-14</t>
  </si>
  <si>
    <t>Micro câble poussable 1 FO-15</t>
  </si>
  <si>
    <t>Micro câble poussable 1 FO-16</t>
  </si>
  <si>
    <t>Micro câble poussable 1 FO-17</t>
  </si>
  <si>
    <t>Micro câble poussable 1 FO-18</t>
  </si>
  <si>
    <t>Micro câble poussable 1 FO-19</t>
  </si>
  <si>
    <t>Micro câble poussable 1 FO-20</t>
  </si>
  <si>
    <t>Micro câble poussable 1 FO-21</t>
  </si>
  <si>
    <t>Micro câble poussable 1 FO-22</t>
  </si>
  <si>
    <t>Micro câble poussable 1 FO-23</t>
  </si>
  <si>
    <t>Micro câble poussable 1 FO-24</t>
  </si>
  <si>
    <t>Micro câble poussable 1 FO-25</t>
  </si>
  <si>
    <t>Micro câble poussable 1 FO-26</t>
  </si>
  <si>
    <t>Micro câble poussable 1 FO-27</t>
  </si>
  <si>
    <t>Z1186-1</t>
  </si>
  <si>
    <t>Z1186-2</t>
  </si>
  <si>
    <t>Z1186-3</t>
  </si>
  <si>
    <t>Z1186-4</t>
  </si>
  <si>
    <t>Z1186-5</t>
  </si>
  <si>
    <t>Z1186-6</t>
  </si>
  <si>
    <t>Z1186-7</t>
  </si>
  <si>
    <t>Z1186-8</t>
  </si>
  <si>
    <t>Z1186-9</t>
  </si>
  <si>
    <t>Z1186-10</t>
  </si>
  <si>
    <t>Z1186-11</t>
  </si>
  <si>
    <t>Z1186-12</t>
  </si>
  <si>
    <t>Z1186-13</t>
  </si>
  <si>
    <t>Z1186-14</t>
  </si>
  <si>
    <t>Z1186-15</t>
  </si>
  <si>
    <t>Z1186-16</t>
  </si>
  <si>
    <t>Z1186-17</t>
  </si>
  <si>
    <t>Z1186-18</t>
  </si>
  <si>
    <t>Z1186-19</t>
  </si>
  <si>
    <t>Z1186-20</t>
  </si>
  <si>
    <t>Z1186-21</t>
  </si>
  <si>
    <t>Z1186-22</t>
  </si>
  <si>
    <t>Z1186-23</t>
  </si>
  <si>
    <t>Z1186-24</t>
  </si>
  <si>
    <t>Z1186-25</t>
  </si>
  <si>
    <t>Z1186-26</t>
  </si>
  <si>
    <t>Z1186-27</t>
  </si>
  <si>
    <t>Micro câble poussable 2 FO-1</t>
  </si>
  <si>
    <t>Micro câble poussable 2 FO-2</t>
  </si>
  <si>
    <t>Micro câble poussable 2 FO-3</t>
  </si>
  <si>
    <t>Micro câble poussable 2 FO-4</t>
  </si>
  <si>
    <t>Micro câble poussable 2 FO-5</t>
  </si>
  <si>
    <t>Micro câble poussable 2 FO-6</t>
  </si>
  <si>
    <t>Micro câble poussable 2 FO-7</t>
  </si>
  <si>
    <t>Micro câble poussable 2 FO-8</t>
  </si>
  <si>
    <t>Micro câble poussable 2 FO-9</t>
  </si>
  <si>
    <t>Micro câble poussable 2 FO-10</t>
  </si>
  <si>
    <t>Micro câble poussable 2 FO-11</t>
  </si>
  <si>
    <t>Micro câble poussable 2 FO-12</t>
  </si>
  <si>
    <t>Micro câble poussable 2 FO-13</t>
  </si>
  <si>
    <t>Micro câble poussable 2 FO-14</t>
  </si>
  <si>
    <t>Micro câble poussable 2 FO-15</t>
  </si>
  <si>
    <t>Micro câble poussable 2 FO-16</t>
  </si>
  <si>
    <t>Micro câble poussable 2 FO-17</t>
  </si>
  <si>
    <t>Micro câble poussable 2 FO-18</t>
  </si>
  <si>
    <t>Micro câble poussable 2 FO-19</t>
  </si>
  <si>
    <t>Micro câble poussable 2 FO-20</t>
  </si>
  <si>
    <t>Micro câble poussable 2 FO-21</t>
  </si>
  <si>
    <t>Micro câble poussable 2 FO-22</t>
  </si>
  <si>
    <t>Micro câble poussable 2 FO-23</t>
  </si>
  <si>
    <t>Micro câble poussable 2 FO-24</t>
  </si>
  <si>
    <t>Micro câble poussable 2 FO-25</t>
  </si>
  <si>
    <t>Micro câble poussable 2 FO-26</t>
  </si>
  <si>
    <t>Micro câble poussable 2 FO-27</t>
  </si>
  <si>
    <t>Z1236-1</t>
  </si>
  <si>
    <t>Z1236-2</t>
  </si>
  <si>
    <t>Z1236-3</t>
  </si>
  <si>
    <t>Z1236-4</t>
  </si>
  <si>
    <t>Z1236-5</t>
  </si>
  <si>
    <t>Z1236-6</t>
  </si>
  <si>
    <t>Z1236-7</t>
  </si>
  <si>
    <t>Z1236-8</t>
  </si>
  <si>
    <t>Z1236-9</t>
  </si>
  <si>
    <t>Z1236-10</t>
  </si>
  <si>
    <t>Z1236-11</t>
  </si>
  <si>
    <t>Z1236-12</t>
  </si>
  <si>
    <t>Z1236-13</t>
  </si>
  <si>
    <t>Z1236-14</t>
  </si>
  <si>
    <t>Z1236-15</t>
  </si>
  <si>
    <t>Z1236-16</t>
  </si>
  <si>
    <t>Z1236-17</t>
  </si>
  <si>
    <t>Z1236-18</t>
  </si>
  <si>
    <t>Z1236-19</t>
  </si>
  <si>
    <t>Z1236-20</t>
  </si>
  <si>
    <t>Z1236-21</t>
  </si>
  <si>
    <t>Z1236-22</t>
  </si>
  <si>
    <t>Z1236-23</t>
  </si>
  <si>
    <t>Z1236-24</t>
  </si>
  <si>
    <t>Z1236-25</t>
  </si>
  <si>
    <t>Z1236-26</t>
  </si>
  <si>
    <t>Z1236-27</t>
  </si>
  <si>
    <t>Z1237-1</t>
  </si>
  <si>
    <t>Z1237-2</t>
  </si>
  <si>
    <t>Z1237-3</t>
  </si>
  <si>
    <t>Z1237-4</t>
  </si>
  <si>
    <t>Z1237-5</t>
  </si>
  <si>
    <t>Z1237-6</t>
  </si>
  <si>
    <t>Z1237-7</t>
  </si>
  <si>
    <t>Z1237-8</t>
  </si>
  <si>
    <t>Z1237-9</t>
  </si>
  <si>
    <t>Z1237-10</t>
  </si>
  <si>
    <t>Z1237-11</t>
  </si>
  <si>
    <t>Z1237-12</t>
  </si>
  <si>
    <t>Z1237-13</t>
  </si>
  <si>
    <t>Z1237-14</t>
  </si>
  <si>
    <t>Z1237-15</t>
  </si>
  <si>
    <t>Z1237-16</t>
  </si>
  <si>
    <t>Z1237-17</t>
  </si>
  <si>
    <t>Z1237-18</t>
  </si>
  <si>
    <t>Z1237-19</t>
  </si>
  <si>
    <t>Z1237-20</t>
  </si>
  <si>
    <t>Z1237-21</t>
  </si>
  <si>
    <t>Z1237-22</t>
  </si>
  <si>
    <t>Z1237-23</t>
  </si>
  <si>
    <t>Z1237-24</t>
  </si>
  <si>
    <t>Z1237-25</t>
  </si>
  <si>
    <t>Z1237-26</t>
  </si>
  <si>
    <t>Z1237-27</t>
  </si>
  <si>
    <t>Z1238-1</t>
  </si>
  <si>
    <t>Z1238-2</t>
  </si>
  <si>
    <t>Z1238-3</t>
  </si>
  <si>
    <t>Z1238-4</t>
  </si>
  <si>
    <t>Z1238-5</t>
  </si>
  <si>
    <t>Z1238-6</t>
  </si>
  <si>
    <t>Z1238-7</t>
  </si>
  <si>
    <t>Z1238-8</t>
  </si>
  <si>
    <t>Z1238-9</t>
  </si>
  <si>
    <t>Z1238-10</t>
  </si>
  <si>
    <t>Z1238-11</t>
  </si>
  <si>
    <t>Z1238-12</t>
  </si>
  <si>
    <t>Z1238-13</t>
  </si>
  <si>
    <t>Z1238-14</t>
  </si>
  <si>
    <t>Z1238-15</t>
  </si>
  <si>
    <t>Z1238-16</t>
  </si>
  <si>
    <t>Z1238-17</t>
  </si>
  <si>
    <t>Z1238-18</t>
  </si>
  <si>
    <t>Z1238-19</t>
  </si>
  <si>
    <t>Z1238-20</t>
  </si>
  <si>
    <t>Z1238-21</t>
  </si>
  <si>
    <t>Z1238-22</t>
  </si>
  <si>
    <t>Z1238-23</t>
  </si>
  <si>
    <t>Z1238-24</t>
  </si>
  <si>
    <t>Z1238-25</t>
  </si>
  <si>
    <t>Z1238-26</t>
  </si>
  <si>
    <t>Z1238-27</t>
  </si>
  <si>
    <t>Z1239-1</t>
  </si>
  <si>
    <t>Z1239-2</t>
  </si>
  <si>
    <t>Z1239-3</t>
  </si>
  <si>
    <t>Z1239-4</t>
  </si>
  <si>
    <t>Z1239-5</t>
  </si>
  <si>
    <t>Z1239-6</t>
  </si>
  <si>
    <t>Z1239-7</t>
  </si>
  <si>
    <t>Z1239-8</t>
  </si>
  <si>
    <t>Z1239-9</t>
  </si>
  <si>
    <t>Z1239-10</t>
  </si>
  <si>
    <t>Z1239-11</t>
  </si>
  <si>
    <t>Z1239-12</t>
  </si>
  <si>
    <t>Z1239-13</t>
  </si>
  <si>
    <t>Z1239-14</t>
  </si>
  <si>
    <t>Z1239-15</t>
  </si>
  <si>
    <t>Z1239-16</t>
  </si>
  <si>
    <t>Z1239-17</t>
  </si>
  <si>
    <t>Z1239-18</t>
  </si>
  <si>
    <t>Z1239-19</t>
  </si>
  <si>
    <t>Z1239-20</t>
  </si>
  <si>
    <t>Z1239-21</t>
  </si>
  <si>
    <t>Z1239-22</t>
  </si>
  <si>
    <t>Z1239-23</t>
  </si>
  <si>
    <t>Z1239-24</t>
  </si>
  <si>
    <t>Z1239-25</t>
  </si>
  <si>
    <t>Z1239-26</t>
  </si>
  <si>
    <t>Z1239-27</t>
  </si>
  <si>
    <t>Z1222-1</t>
  </si>
  <si>
    <t>Z1222-2</t>
  </si>
  <si>
    <t>Z1222-3</t>
  </si>
  <si>
    <t>Z1222-4</t>
  </si>
  <si>
    <t>Z1222-5</t>
  </si>
  <si>
    <t>Z1222-6</t>
  </si>
  <si>
    <t>Z1222-7</t>
  </si>
  <si>
    <t>Z1222-8</t>
  </si>
  <si>
    <t>Z1222-9</t>
  </si>
  <si>
    <t>Z1222-10</t>
  </si>
  <si>
    <t>Z1222-11</t>
  </si>
  <si>
    <t>Z1222-12</t>
  </si>
  <si>
    <t>Z1222-13</t>
  </si>
  <si>
    <t>Z1222-14</t>
  </si>
  <si>
    <t>Z1222-15</t>
  </si>
  <si>
    <t>Z1222-16</t>
  </si>
  <si>
    <t>Z1222-17</t>
  </si>
  <si>
    <t>Z1222-18</t>
  </si>
  <si>
    <t>Z1222-19</t>
  </si>
  <si>
    <t>Z1222-20</t>
  </si>
  <si>
    <t>Z1222-21</t>
  </si>
  <si>
    <t>Z1222-22</t>
  </si>
  <si>
    <t>Z1222-23</t>
  </si>
  <si>
    <t>Z1222-24</t>
  </si>
  <si>
    <t>Z1222-25</t>
  </si>
  <si>
    <t>Z1222-26</t>
  </si>
  <si>
    <t>Z1222-27</t>
  </si>
  <si>
    <t>Z1225-1</t>
  </si>
  <si>
    <t>Z1225-2</t>
  </si>
  <si>
    <t>Z1225-3</t>
  </si>
  <si>
    <t>Z1225-4</t>
  </si>
  <si>
    <t>Z1225-5</t>
  </si>
  <si>
    <t>Z1225-6</t>
  </si>
  <si>
    <t>Z1225-7</t>
  </si>
  <si>
    <t>Z1225-8</t>
  </si>
  <si>
    <t>Z1225-9</t>
  </si>
  <si>
    <t>Z1225-10</t>
  </si>
  <si>
    <t>Z1225-11</t>
  </si>
  <si>
    <t>Z1225-12</t>
  </si>
  <si>
    <t>Z1225-13</t>
  </si>
  <si>
    <t>Z1225-14</t>
  </si>
  <si>
    <t>Z1225-15</t>
  </si>
  <si>
    <t>Z1225-16</t>
  </si>
  <si>
    <t>Z1225-17</t>
  </si>
  <si>
    <t>Z1225-18</t>
  </si>
  <si>
    <t>Z1225-19</t>
  </si>
  <si>
    <t>Z1225-20</t>
  </si>
  <si>
    <t>Z1225-21</t>
  </si>
  <si>
    <t>Z1225-22</t>
  </si>
  <si>
    <t>Z1225-23</t>
  </si>
  <si>
    <t>Z1225-24</t>
  </si>
  <si>
    <t>Z1225-25</t>
  </si>
  <si>
    <t>Z1225-26</t>
  </si>
  <si>
    <t>Z1225-27</t>
  </si>
  <si>
    <t>Z1226-1</t>
  </si>
  <si>
    <t>Z1226-2</t>
  </si>
  <si>
    <t>Z1226-3</t>
  </si>
  <si>
    <t>Z1226-4</t>
  </si>
  <si>
    <t>Z1226-5</t>
  </si>
  <si>
    <t>Z1226-6</t>
  </si>
  <si>
    <t>Z1226-7</t>
  </si>
  <si>
    <t>Z1226-8</t>
  </si>
  <si>
    <t>Z1226-9</t>
  </si>
  <si>
    <t>Z1226-10</t>
  </si>
  <si>
    <t>Z1226-11</t>
  </si>
  <si>
    <t>Z1226-12</t>
  </si>
  <si>
    <t>Z1226-13</t>
  </si>
  <si>
    <t>Z1226-14</t>
  </si>
  <si>
    <t>Z1226-15</t>
  </si>
  <si>
    <t>Z1226-16</t>
  </si>
  <si>
    <t>Z1226-17</t>
  </si>
  <si>
    <t>Z1226-18</t>
  </si>
  <si>
    <t>Z1226-19</t>
  </si>
  <si>
    <t>Z1226-20</t>
  </si>
  <si>
    <t>Z1226-21</t>
  </si>
  <si>
    <t>Z1226-22</t>
  </si>
  <si>
    <t>Z1226-23</t>
  </si>
  <si>
    <t>Z1226-24</t>
  </si>
  <si>
    <t>Z1226-25</t>
  </si>
  <si>
    <t>Z1226-26</t>
  </si>
  <si>
    <t>Z1226-27</t>
  </si>
  <si>
    <t>Z1227-1</t>
  </si>
  <si>
    <t>Z1227-2</t>
  </si>
  <si>
    <t>Z1227-3</t>
  </si>
  <si>
    <t>Z1227-4</t>
  </si>
  <si>
    <t>Z1227-5</t>
  </si>
  <si>
    <t>Z1227-6</t>
  </si>
  <si>
    <t>Z1227-7</t>
  </si>
  <si>
    <t>Z1227-8</t>
  </si>
  <si>
    <t>Z1227-9</t>
  </si>
  <si>
    <t>Z1227-10</t>
  </si>
  <si>
    <t>Z1227-11</t>
  </si>
  <si>
    <t>Z1227-12</t>
  </si>
  <si>
    <t>Z1227-13</t>
  </si>
  <si>
    <t>Z1227-14</t>
  </si>
  <si>
    <t>Z1227-15</t>
  </si>
  <si>
    <t>Z1227-16</t>
  </si>
  <si>
    <t>Z1227-17</t>
  </si>
  <si>
    <t>Z1227-18</t>
  </si>
  <si>
    <t>Z1227-19</t>
  </si>
  <si>
    <t>Z1227-20</t>
  </si>
  <si>
    <t>Z1227-21</t>
  </si>
  <si>
    <t>Z1227-22</t>
  </si>
  <si>
    <t>Z1227-23</t>
  </si>
  <si>
    <t>Z1227-24</t>
  </si>
  <si>
    <t>Z1227-25</t>
  </si>
  <si>
    <t>Z1227-26</t>
  </si>
  <si>
    <t>Z1227-27</t>
  </si>
  <si>
    <t>Z1188-1</t>
  </si>
  <si>
    <t>Z1188-2</t>
  </si>
  <si>
    <t>Z1188-3</t>
  </si>
  <si>
    <t>Z1188-4</t>
  </si>
  <si>
    <t>Z1188-5</t>
  </si>
  <si>
    <t>Z1188-6</t>
  </si>
  <si>
    <t>Z1188-7</t>
  </si>
  <si>
    <t>Z1188-8</t>
  </si>
  <si>
    <t>Z1188-9</t>
  </si>
  <si>
    <t>Z1188-10</t>
  </si>
  <si>
    <t>Z1188-11</t>
  </si>
  <si>
    <t>Z1188-12</t>
  </si>
  <si>
    <t>Z1188-13</t>
  </si>
  <si>
    <t>Z1188-14</t>
  </si>
  <si>
    <t>Z1188-15</t>
  </si>
  <si>
    <t>Z1188-16</t>
  </si>
  <si>
    <t>Z1188-17</t>
  </si>
  <si>
    <t>Z1188-18</t>
  </si>
  <si>
    <t>Z1188-19</t>
  </si>
  <si>
    <t>Z1188-20</t>
  </si>
  <si>
    <t>Z1188-21</t>
  </si>
  <si>
    <t>Z1188-22</t>
  </si>
  <si>
    <t>Z1188-23</t>
  </si>
  <si>
    <t>Z1188-24</t>
  </si>
  <si>
    <t>Z1188-25</t>
  </si>
  <si>
    <t>Z1188-26</t>
  </si>
  <si>
    <t>Z1188-27</t>
  </si>
  <si>
    <t>Z1189-1</t>
  </si>
  <si>
    <t>Z1189-2</t>
  </si>
  <si>
    <t>Z1189-3</t>
  </si>
  <si>
    <t>Z1189-4</t>
  </si>
  <si>
    <t>Z1189-5</t>
  </si>
  <si>
    <t>Z1189-6</t>
  </si>
  <si>
    <t>Z1189-7</t>
  </si>
  <si>
    <t>Z1189-8</t>
  </si>
  <si>
    <t>Z1189-9</t>
  </si>
  <si>
    <t>Z1189-10</t>
  </si>
  <si>
    <t>Z1189-11</t>
  </si>
  <si>
    <t>Z1189-12</t>
  </si>
  <si>
    <t>Z1189-13</t>
  </si>
  <si>
    <t>Z1189-14</t>
  </si>
  <si>
    <t>Z1189-15</t>
  </si>
  <si>
    <t>Z1189-16</t>
  </si>
  <si>
    <t>Z1189-17</t>
  </si>
  <si>
    <t>Z1189-18</t>
  </si>
  <si>
    <t>Z1189-19</t>
  </si>
  <si>
    <t>Z1189-20</t>
  </si>
  <si>
    <t>Z1189-21</t>
  </si>
  <si>
    <t>Z1189-22</t>
  </si>
  <si>
    <t>Z1189-23</t>
  </si>
  <si>
    <t>Z1189-24</t>
  </si>
  <si>
    <t>Z1189-25</t>
  </si>
  <si>
    <t>Z1189-26</t>
  </si>
  <si>
    <t>Z1189-27</t>
  </si>
  <si>
    <t>Z1191-1</t>
  </si>
  <si>
    <t>Z1191-2</t>
  </si>
  <si>
    <t>Z1191-3</t>
  </si>
  <si>
    <t>Z1191-4</t>
  </si>
  <si>
    <t>Z1191-5</t>
  </si>
  <si>
    <t>Z1191-6</t>
  </si>
  <si>
    <t>Z1191-7</t>
  </si>
  <si>
    <t>Z1191-8</t>
  </si>
  <si>
    <t>Z1191-9</t>
  </si>
  <si>
    <t>Z1191-10</t>
  </si>
  <si>
    <t>Z1191-11</t>
  </si>
  <si>
    <t>Z1191-12</t>
  </si>
  <si>
    <t>Z1191-13</t>
  </si>
  <si>
    <t>Z1191-14</t>
  </si>
  <si>
    <t>Z1191-15</t>
  </si>
  <si>
    <t>Z1191-16</t>
  </si>
  <si>
    <t>Z1191-17</t>
  </si>
  <si>
    <t>Z1191-18</t>
  </si>
  <si>
    <t>Z1191-19</t>
  </si>
  <si>
    <t>Z1191-20</t>
  </si>
  <si>
    <t>Z1191-21</t>
  </si>
  <si>
    <t>Z1191-22</t>
  </si>
  <si>
    <t>Z1191-23</t>
  </si>
  <si>
    <t>Z1191-24</t>
  </si>
  <si>
    <t>Z1191-25</t>
  </si>
  <si>
    <t>Z1191-26</t>
  </si>
  <si>
    <t>Z1191-27</t>
  </si>
  <si>
    <t>Z1187-1</t>
  </si>
  <si>
    <t>Z1187-2</t>
  </si>
  <si>
    <t>Z1187-3</t>
  </si>
  <si>
    <t>Z1187-4</t>
  </si>
  <si>
    <t>Z1187-5</t>
  </si>
  <si>
    <t>Z1187-6</t>
  </si>
  <si>
    <t>Z1187-7</t>
  </si>
  <si>
    <t>Z1187-8</t>
  </si>
  <si>
    <t>Z1187-9</t>
  </si>
  <si>
    <t>Z1187-10</t>
  </si>
  <si>
    <t>Z1187-11</t>
  </si>
  <si>
    <t>Z1187-12</t>
  </si>
  <si>
    <t>Z1187-13</t>
  </si>
  <si>
    <t>Z1187-14</t>
  </si>
  <si>
    <t>Z1187-15</t>
  </si>
  <si>
    <t>Z1187-16</t>
  </si>
  <si>
    <t>Z1187-17</t>
  </si>
  <si>
    <t>Z1187-18</t>
  </si>
  <si>
    <t>Z1187-19</t>
  </si>
  <si>
    <t>Z1187-20</t>
  </si>
  <si>
    <t>Z1187-21</t>
  </si>
  <si>
    <t>Z1187-22</t>
  </si>
  <si>
    <t>Z1187-23</t>
  </si>
  <si>
    <t>Z1187-24</t>
  </si>
  <si>
    <t>Z1187-25</t>
  </si>
  <si>
    <t>Z1187-26</t>
  </si>
  <si>
    <t>Z1187-27</t>
  </si>
  <si>
    <t>Z1190-1</t>
  </si>
  <si>
    <t>Z1190-2</t>
  </si>
  <si>
    <t>Z1190-3</t>
  </si>
  <si>
    <t>Z1190-4</t>
  </si>
  <si>
    <t>Z1190-5</t>
  </si>
  <si>
    <t>Z1190-6</t>
  </si>
  <si>
    <t>Z1190-7</t>
  </si>
  <si>
    <t>Z1190-8</t>
  </si>
  <si>
    <t>Z1190-9</t>
  </si>
  <si>
    <t>Z1190-10</t>
  </si>
  <si>
    <t>Z1190-11</t>
  </si>
  <si>
    <t>Z1190-12</t>
  </si>
  <si>
    <t>Z1190-13</t>
  </si>
  <si>
    <t>Z1190-14</t>
  </si>
  <si>
    <t>Z1190-15</t>
  </si>
  <si>
    <t>Z1190-16</t>
  </si>
  <si>
    <t>Z1190-17</t>
  </si>
  <si>
    <t>Z1190-18</t>
  </si>
  <si>
    <t>Z1190-19</t>
  </si>
  <si>
    <t>Z1190-20</t>
  </si>
  <si>
    <t>Z1190-21</t>
  </si>
  <si>
    <t>Z1190-22</t>
  </si>
  <si>
    <t>Z1190-23</t>
  </si>
  <si>
    <t>Z1190-24</t>
  </si>
  <si>
    <t>Z1190-25</t>
  </si>
  <si>
    <t>Z1190-26</t>
  </si>
  <si>
    <t>Z1190-27</t>
  </si>
  <si>
    <t>Z1192-1</t>
  </si>
  <si>
    <t>Z1192-2</t>
  </si>
  <si>
    <t>Z1192-3</t>
  </si>
  <si>
    <t>Z1192-4</t>
  </si>
  <si>
    <t>Z1192-5</t>
  </si>
  <si>
    <t>Z1192-6</t>
  </si>
  <si>
    <t>Z1192-7</t>
  </si>
  <si>
    <t>Z1192-8</t>
  </si>
  <si>
    <t>Z1192-9</t>
  </si>
  <si>
    <t>Z1192-10</t>
  </si>
  <si>
    <t>Z1192-11</t>
  </si>
  <si>
    <t>Z1192-12</t>
  </si>
  <si>
    <t>Z1192-13</t>
  </si>
  <si>
    <t>Z1192-14</t>
  </si>
  <si>
    <t>Z1192-15</t>
  </si>
  <si>
    <t>Z1192-16</t>
  </si>
  <si>
    <t>Z1192-17</t>
  </si>
  <si>
    <t>Z1192-18</t>
  </si>
  <si>
    <t>Z1192-19</t>
  </si>
  <si>
    <t>Z1192-20</t>
  </si>
  <si>
    <t>Z1192-21</t>
  </si>
  <si>
    <t>Z1192-22</t>
  </si>
  <si>
    <t>Z1192-23</t>
  </si>
  <si>
    <t>Z1192-24</t>
  </si>
  <si>
    <t>Z1192-25</t>
  </si>
  <si>
    <t>Z1192-26</t>
  </si>
  <si>
    <t>Z1192-27</t>
  </si>
  <si>
    <t>Z1197-1</t>
  </si>
  <si>
    <t>Z1197-2</t>
  </si>
  <si>
    <t>Z1197-3</t>
  </si>
  <si>
    <t>Z1197-4</t>
  </si>
  <si>
    <t>Z1197-5</t>
  </si>
  <si>
    <t>Z1197-6</t>
  </si>
  <si>
    <t>Z1197-7</t>
  </si>
  <si>
    <t>Z1197-8</t>
  </si>
  <si>
    <t>Z1197-9</t>
  </si>
  <si>
    <t>Z1197-10</t>
  </si>
  <si>
    <t>Z1197-11</t>
  </si>
  <si>
    <t>Z1197-12</t>
  </si>
  <si>
    <t>Z1197-13</t>
  </si>
  <si>
    <t>Z1197-14</t>
  </si>
  <si>
    <t>Z1197-15</t>
  </si>
  <si>
    <t>Z1197-16</t>
  </si>
  <si>
    <t>Z1197-17</t>
  </si>
  <si>
    <t>Z1197-18</t>
  </si>
  <si>
    <t>Z1197-19</t>
  </si>
  <si>
    <t>Z1197-20</t>
  </si>
  <si>
    <t>Z1197-21</t>
  </si>
  <si>
    <t>Z1197-22</t>
  </si>
  <si>
    <t>Z1197-23</t>
  </si>
  <si>
    <t>Z1197-24</t>
  </si>
  <si>
    <t>Z1197-25</t>
  </si>
  <si>
    <t>Z1197-26</t>
  </si>
  <si>
    <t>Z1197-27</t>
  </si>
  <si>
    <t>Tableau des impacts environnementaux</t>
  </si>
  <si>
    <t>Nombre de fibre(s) dans le câble</t>
  </si>
  <si>
    <t>Nombre de fibre(s) par module optique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</si>
</sst>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7" x14ac:knownFonts="1">
    <font>
      <sz val="10"/>
      <name val="Arial"/>
      <family val="2"/>
      <charset val="1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 applyBorder="0">
      <protection locked="0"/>
    </xf>
    <xf numFmtId="0" fontId="3" fillId="0" borderId="0"/>
    <xf numFmtId="0" fontId="2" fillId="0" borderId="0"/>
    <xf numFmtId="9" fontId="2" fillId="0" borderId="0" applyFont="0" applyFill="0" applyBorder="0" applyAlignment="0" applyProtection="0"/>
  </cellStyleXfs>
  <cellXfs count="91">
    <xf numFmtId="0" fontId="0" fillId="0" borderId="0" xfId="0">
      <protection locked="0"/>
    </xf>
    <xf numFmtId="0" fontId="3" fillId="0" borderId="0" xfId="1" applyAlignment="1" applyProtection="1">
      <alignment vertical="center"/>
    </xf>
    <xf numFmtId="0" fontId="0" fillId="0" borderId="0" xfId="1" applyFont="1" applyAlignment="1" applyProtection="1">
      <alignment vertical="center"/>
    </xf>
    <xf numFmtId="2" fontId="3" fillId="0" borderId="0" xfId="1" applyNumberFormat="1" applyAlignment="1" applyProtection="1">
      <alignment vertical="center"/>
    </xf>
    <xf numFmtId="11" fontId="6" fillId="0" borderId="1" xfId="1" applyNumberFormat="1" applyFont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11" fontId="6" fillId="0" borderId="6" xfId="1" applyNumberFormat="1" applyFont="1" applyBorder="1" applyAlignment="1" applyProtection="1">
      <alignment horizontal="center" vertical="center" wrapText="1"/>
    </xf>
    <xf numFmtId="0" fontId="9" fillId="0" borderId="7" xfId="1" applyNumberFormat="1" applyFont="1" applyBorder="1" applyAlignment="1" applyProtection="1">
      <alignment wrapText="1"/>
    </xf>
    <xf numFmtId="0" fontId="9" fillId="0" borderId="8" xfId="1" applyNumberFormat="1" applyFont="1" applyBorder="1" applyAlignment="1" applyProtection="1">
      <alignment wrapText="1"/>
    </xf>
    <xf numFmtId="0" fontId="10" fillId="6" borderId="9" xfId="1" applyFont="1" applyFill="1" applyBorder="1" applyAlignment="1" applyProtection="1">
      <alignment vertical="center"/>
    </xf>
    <xf numFmtId="0" fontId="10" fillId="6" borderId="10" xfId="1" applyFont="1" applyFill="1" applyBorder="1" applyAlignment="1" applyProtection="1">
      <alignment vertical="center"/>
    </xf>
    <xf numFmtId="0" fontId="10" fillId="6" borderId="11" xfId="1" applyFont="1" applyFill="1" applyBorder="1" applyAlignment="1" applyProtection="1">
      <alignment vertical="center"/>
    </xf>
    <xf numFmtId="0" fontId="11" fillId="6" borderId="12" xfId="1" applyFont="1" applyFill="1" applyBorder="1" applyAlignment="1" applyProtection="1">
      <alignment vertical="center"/>
    </xf>
    <xf numFmtId="0" fontId="10" fillId="6" borderId="13" xfId="1" applyFont="1" applyFill="1" applyBorder="1" applyAlignment="1" applyProtection="1">
      <alignment vertical="center"/>
    </xf>
    <xf numFmtId="0" fontId="10" fillId="6" borderId="14" xfId="1" applyFont="1" applyFill="1" applyBorder="1" applyAlignment="1" applyProtection="1">
      <alignment vertical="center"/>
    </xf>
    <xf numFmtId="0" fontId="7" fillId="4" borderId="15" xfId="1" applyFont="1" applyFill="1" applyBorder="1" applyAlignment="1" applyProtection="1">
      <alignment horizontal="center" vertical="center"/>
    </xf>
    <xf numFmtId="0" fontId="7" fillId="4" borderId="16" xfId="1" applyFont="1" applyFill="1" applyBorder="1" applyAlignment="1" applyProtection="1">
      <alignment horizontal="center" vertical="center"/>
    </xf>
    <xf numFmtId="0" fontId="7" fillId="4" borderId="17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right" vertical="center"/>
    </xf>
    <xf numFmtId="11" fontId="6" fillId="0" borderId="18" xfId="1" applyNumberFormat="1" applyFont="1" applyBorder="1" applyAlignment="1" applyProtection="1">
      <alignment horizontal="center" vertical="center" wrapText="1"/>
    </xf>
    <xf numFmtId="11" fontId="6" fillId="0" borderId="19" xfId="1" applyNumberFormat="1" applyFont="1" applyBorder="1" applyAlignment="1" applyProtection="1">
      <alignment horizontal="center" vertical="center" wrapText="1"/>
    </xf>
    <xf numFmtId="0" fontId="8" fillId="5" borderId="1" xfId="1" applyFont="1" applyFill="1" applyBorder="1" applyAlignment="1" applyProtection="1">
      <alignment horizontal="right" vertical="center"/>
    </xf>
    <xf numFmtId="0" fontId="8" fillId="5" borderId="5" xfId="1" applyFont="1" applyFill="1" applyBorder="1" applyAlignment="1" applyProtection="1">
      <alignment horizontal="right" vertical="center"/>
    </xf>
    <xf numFmtId="0" fontId="9" fillId="0" borderId="20" xfId="1" applyNumberFormat="1" applyFont="1" applyBorder="1" applyAlignment="1" applyProtection="1">
      <alignment wrapText="1"/>
    </xf>
    <xf numFmtId="11" fontId="6" fillId="0" borderId="21" xfId="1" applyNumberFormat="1" applyFont="1" applyBorder="1" applyAlignment="1" applyProtection="1">
      <alignment horizontal="center" vertical="center" wrapText="1"/>
    </xf>
    <xf numFmtId="11" fontId="6" fillId="0" borderId="5" xfId="1" applyNumberFormat="1" applyFont="1" applyBorder="1" applyAlignment="1" applyProtection="1">
      <alignment horizontal="center" vertical="center" wrapText="1"/>
    </xf>
    <xf numFmtId="11" fontId="6" fillId="0" borderId="20" xfId="1" applyNumberFormat="1" applyFont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right" vertical="center"/>
    </xf>
    <xf numFmtId="11" fontId="6" fillId="0" borderId="22" xfId="1" applyNumberFormat="1" applyFont="1" applyBorder="1" applyAlignment="1" applyProtection="1">
      <alignment horizontal="center" vertical="center" wrapText="1"/>
    </xf>
    <xf numFmtId="11" fontId="6" fillId="0" borderId="23" xfId="1" applyNumberFormat="1" applyFont="1" applyBorder="1" applyAlignment="1" applyProtection="1">
      <alignment horizontal="center" vertical="center" wrapText="1"/>
    </xf>
    <xf numFmtId="0" fontId="9" fillId="0" borderId="19" xfId="1" applyNumberFormat="1" applyFont="1" applyBorder="1" applyAlignment="1" applyProtection="1">
      <alignment wrapText="1"/>
    </xf>
    <xf numFmtId="0" fontId="5" fillId="0" borderId="0" xfId="2" applyFont="1" applyProtection="1"/>
    <xf numFmtId="0" fontId="4" fillId="0" borderId="0" xfId="1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164" fontId="0" fillId="0" borderId="0" xfId="0" applyNumberFormat="1" applyProtection="1"/>
    <xf numFmtId="0" fontId="0" fillId="2" borderId="24" xfId="0" applyFill="1" applyBorder="1" applyProtection="1"/>
    <xf numFmtId="0" fontId="0" fillId="2" borderId="0" xfId="0" applyFill="1" applyBorder="1" applyProtection="1"/>
    <xf numFmtId="0" fontId="0" fillId="2" borderId="25" xfId="0" applyFill="1" applyBorder="1" applyProtection="1"/>
    <xf numFmtId="0" fontId="0" fillId="2" borderId="24" xfId="0" applyFill="1" applyBorder="1" applyAlignment="1" applyProtection="1">
      <alignment horizontal="left"/>
    </xf>
    <xf numFmtId="0" fontId="16" fillId="2" borderId="0" xfId="2" applyFont="1" applyFill="1" applyBorder="1" applyProtection="1"/>
    <xf numFmtId="0" fontId="15" fillId="2" borderId="24" xfId="2" applyFont="1" applyFill="1" applyBorder="1" applyProtection="1"/>
    <xf numFmtId="0" fontId="14" fillId="2" borderId="0" xfId="2" applyFont="1" applyFill="1" applyBorder="1" applyProtection="1"/>
    <xf numFmtId="0" fontId="2" fillId="2" borderId="0" xfId="2" applyFill="1" applyBorder="1" applyProtection="1"/>
    <xf numFmtId="0" fontId="5" fillId="2" borderId="0" xfId="2" applyFont="1" applyFill="1" applyBorder="1" applyAlignment="1" applyProtection="1">
      <alignment horizontal="left"/>
    </xf>
    <xf numFmtId="0" fontId="5" fillId="2" borderId="0" xfId="2" applyFont="1" applyFill="1" applyBorder="1" applyProtection="1"/>
    <xf numFmtId="0" fontId="5" fillId="2" borderId="25" xfId="2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4" xfId="0" applyFill="1" applyBorder="1" applyAlignment="1" applyProtection="1">
      <alignment horizontal="right"/>
    </xf>
    <xf numFmtId="11" fontId="0" fillId="2" borderId="0" xfId="0" applyNumberFormat="1" applyFill="1" applyBorder="1" applyProtection="1"/>
    <xf numFmtId="0" fontId="7" fillId="4" borderId="26" xfId="1" applyFont="1" applyFill="1" applyBorder="1" applyAlignment="1" applyProtection="1">
      <alignment horizontal="center" vertical="center"/>
    </xf>
    <xf numFmtId="0" fontId="8" fillId="5" borderId="27" xfId="1" applyFont="1" applyFill="1" applyBorder="1" applyAlignment="1" applyProtection="1">
      <alignment horizontal="right" vertical="center"/>
    </xf>
    <xf numFmtId="11" fontId="6" fillId="0" borderId="28" xfId="1" applyNumberFormat="1" applyFont="1" applyBorder="1" applyAlignment="1" applyProtection="1">
      <alignment horizontal="center" vertical="center" wrapText="1"/>
    </xf>
    <xf numFmtId="0" fontId="8" fillId="5" borderId="29" xfId="1" applyFont="1" applyFill="1" applyBorder="1" applyAlignment="1" applyProtection="1">
      <alignment horizontal="right" vertical="center"/>
    </xf>
    <xf numFmtId="0" fontId="8" fillId="5" borderId="30" xfId="1" applyFont="1" applyFill="1" applyBorder="1" applyAlignment="1" applyProtection="1">
      <alignment horizontal="right" vertical="center"/>
    </xf>
    <xf numFmtId="11" fontId="6" fillId="0" borderId="31" xfId="1" applyNumberFormat="1" applyFont="1" applyBorder="1" applyAlignment="1" applyProtection="1">
      <alignment horizontal="center" vertical="center" wrapText="1"/>
    </xf>
    <xf numFmtId="0" fontId="8" fillId="2" borderId="29" xfId="1" applyFont="1" applyFill="1" applyBorder="1" applyAlignment="1" applyProtection="1">
      <alignment horizontal="right" vertical="center"/>
    </xf>
    <xf numFmtId="11" fontId="6" fillId="0" borderId="32" xfId="1" applyNumberFormat="1" applyFont="1" applyBorder="1" applyAlignment="1" applyProtection="1">
      <alignment horizontal="center" vertical="center" wrapText="1"/>
    </xf>
    <xf numFmtId="0" fontId="0" fillId="0" borderId="24" xfId="0" applyBorder="1" applyProtection="1"/>
    <xf numFmtId="0" fontId="0" fillId="0" borderId="0" xfId="0" applyBorder="1" applyProtection="1"/>
    <xf numFmtId="0" fontId="0" fillId="0" borderId="25" xfId="0" applyBorder="1" applyProtection="1"/>
    <xf numFmtId="0" fontId="8" fillId="2" borderId="30" xfId="1" applyFont="1" applyFill="1" applyBorder="1" applyAlignment="1" applyProtection="1">
      <alignment horizontal="right" vertical="center"/>
    </xf>
    <xf numFmtId="0" fontId="12" fillId="8" borderId="24" xfId="0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12" fillId="8" borderId="25" xfId="0" applyFont="1" applyFill="1" applyBorder="1" applyAlignment="1" applyProtection="1">
      <alignment horizontal="center"/>
    </xf>
    <xf numFmtId="0" fontId="12" fillId="8" borderId="24" xfId="0" applyFont="1" applyFill="1" applyBorder="1" applyAlignment="1" applyProtection="1">
      <alignment horizontal="center" vertical="center"/>
    </xf>
    <xf numFmtId="0" fontId="12" fillId="8" borderId="0" xfId="0" applyFont="1" applyFill="1" applyBorder="1" applyAlignment="1" applyProtection="1">
      <alignment horizontal="center" vertical="center"/>
    </xf>
    <xf numFmtId="0" fontId="12" fillId="8" borderId="25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  <protection locked="0"/>
    </xf>
    <xf numFmtId="0" fontId="12" fillId="4" borderId="24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25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wrapText="1"/>
    </xf>
    <xf numFmtId="0" fontId="13" fillId="4" borderId="10" xfId="0" applyFont="1" applyFill="1" applyBorder="1" applyAlignment="1" applyProtection="1">
      <alignment horizontal="center"/>
    </xf>
    <xf numFmtId="0" fontId="13" fillId="4" borderId="11" xfId="0" applyFont="1" applyFill="1" applyBorder="1" applyAlignment="1" applyProtection="1">
      <alignment horizontal="center"/>
    </xf>
    <xf numFmtId="0" fontId="12" fillId="4" borderId="24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2" fillId="4" borderId="25" xfId="0" applyFont="1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25" xfId="0" applyFill="1" applyBorder="1" applyAlignment="1" applyProtection="1">
      <alignment horizontal="left" vertical="center" wrapText="1"/>
    </xf>
    <xf numFmtId="0" fontId="0" fillId="2" borderId="24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25" xfId="0" applyFill="1" applyBorder="1" applyAlignment="1" applyProtection="1">
      <alignment horizontal="left"/>
    </xf>
    <xf numFmtId="0" fontId="1" fillId="2" borderId="24" xfId="2" applyFont="1" applyFill="1" applyBorder="1" applyAlignment="1" applyProtection="1">
      <alignment horizontal="center"/>
    </xf>
    <xf numFmtId="0" fontId="1" fillId="2" borderId="0" xfId="2" applyFont="1" applyFill="1" applyBorder="1" applyAlignment="1" applyProtection="1">
      <alignment horizontal="center"/>
    </xf>
    <xf numFmtId="0" fontId="1" fillId="2" borderId="25" xfId="2" applyFont="1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4" fillId="7" borderId="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 2" xfId="2"/>
    <cellStyle name="Pourcentag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3429000</xdr:colOff>
      <xdr:row>6</xdr:row>
      <xdr:rowOff>152400</xdr:rowOff>
    </xdr:from>
    <xdr:to>
      <xdr:col>1</xdr:col>
      <xdr:colOff>115650</xdr:colOff>
      <xdr:row>8</xdr:row>
      <xdr:rowOff>38100</xdr:rowOff>
    </xdr:to>
    <xdr:sp macro="" textlink="">
      <xdr:nvSpPr>
        <xdr:cNvPr id="2" name="Ellipse 1"/>
        <xdr:cNvSpPr/>
      </xdr:nvSpPr>
      <xdr:spPr>
        <a:xfrm>
          <a:off x="3429000" y="1827213"/>
          <a:ext cx="385525" cy="203200"/>
        </a:xfrm>
        <a:prstGeom prst="ellipse">
          <a:avLst/>
        </a:prstGeom>
        <a:noFill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2524126</xdr:colOff>
      <xdr:row>6</xdr:row>
      <xdr:rowOff>144780</xdr:rowOff>
    </xdr:from>
    <xdr:to>
      <xdr:col>0</xdr:col>
      <xdr:colOff>2714626</xdr:colOff>
      <xdr:row>8</xdr:row>
      <xdr:rowOff>38100</xdr:rowOff>
    </xdr:to>
    <xdr:sp macro="" textlink="">
      <xdr:nvSpPr>
        <xdr:cNvPr id="3" name="Ellipse 2"/>
        <xdr:cNvSpPr/>
      </xdr:nvSpPr>
      <xdr:spPr>
        <a:xfrm>
          <a:off x="2524126" y="1819593"/>
          <a:ext cx="190500" cy="21082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3205476</xdr:colOff>
      <xdr:row>6</xdr:row>
      <xdr:rowOff>136524</xdr:rowOff>
    </xdr:from>
    <xdr:to>
      <xdr:col>0</xdr:col>
      <xdr:colOff>3426456</xdr:colOff>
      <xdr:row>8</xdr:row>
      <xdr:rowOff>22224</xdr:rowOff>
    </xdr:to>
    <xdr:sp macro="" textlink="">
      <xdr:nvSpPr>
        <xdr:cNvPr id="4" name="Ellipse 3"/>
        <xdr:cNvSpPr/>
      </xdr:nvSpPr>
      <xdr:spPr>
        <a:xfrm>
          <a:off x="3205476" y="1811337"/>
          <a:ext cx="220980" cy="20320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2331722</xdr:colOff>
      <xdr:row>8</xdr:row>
      <xdr:rowOff>7226</xdr:rowOff>
    </xdr:from>
    <xdr:to>
      <xdr:col>0</xdr:col>
      <xdr:colOff>2552024</xdr:colOff>
      <xdr:row>9</xdr:row>
      <xdr:rowOff>106680</xdr:rowOff>
    </xdr:to>
    <xdr:cxnSp macro="">
      <xdr:nvCxnSpPr>
        <xdr:cNvPr id="5" name="Connecteur droit avec flèche 4"/>
        <xdr:cNvCxnSpPr>
          <a:stCxn id="3" idx="3"/>
        </xdr:cNvCxnSpPr>
      </xdr:nvCxnSpPr>
      <xdr:spPr>
        <a:xfrm flipH="1">
          <a:off x="2331722" y="1999539"/>
          <a:ext cx="220302" cy="258204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3315966</xdr:colOff>
      <xdr:row>8</xdr:row>
      <xdr:rowOff>22224</xdr:rowOff>
    </xdr:from>
    <xdr:to>
      <xdr:col>0</xdr:col>
      <xdr:colOff>3630291</xdr:colOff>
      <xdr:row>9</xdr:row>
      <xdr:rowOff>98424</xdr:rowOff>
    </xdr:to>
    <xdr:cxnSp macro="">
      <xdr:nvCxnSpPr>
        <xdr:cNvPr id="6" name="Connecteur droit avec flèche 5"/>
        <xdr:cNvCxnSpPr>
          <a:stCxn id="4" idx="4"/>
        </xdr:cNvCxnSpPr>
      </xdr:nvCxnSpPr>
      <xdr:spPr>
        <a:xfrm>
          <a:off x="3315966" y="2014537"/>
          <a:ext cx="314325" cy="234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115650</xdr:colOff>
      <xdr:row>7</xdr:row>
      <xdr:rowOff>76200</xdr:rowOff>
    </xdr:from>
    <xdr:to>
      <xdr:col>3</xdr:col>
      <xdr:colOff>16513</xdr:colOff>
      <xdr:row>7</xdr:row>
      <xdr:rowOff>95250</xdr:rowOff>
    </xdr:to>
    <xdr:cxnSp macro="">
      <xdr:nvCxnSpPr>
        <xdr:cNvPr id="7" name="Connecteur droit avec flèche 6"/>
        <xdr:cNvCxnSpPr>
          <a:stCxn id="2" idx="6"/>
        </xdr:cNvCxnSpPr>
      </xdr:nvCxnSpPr>
      <xdr:spPr>
        <a:xfrm flipV="1">
          <a:off x="3814525" y="1909763"/>
          <a:ext cx="1440738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0</xdr:row>
      <xdr:rowOff>0</xdr:rowOff>
    </xdr:from>
    <xdr:to>
      <xdr:col>29</xdr:col>
      <xdr:colOff>221401</xdr:colOff>
      <xdr:row>11</xdr:row>
      <xdr:rowOff>48448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27640" y="38602920"/>
          <a:ext cx="6982034" cy="1974614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30</xdr:col>
      <xdr:colOff>673164</xdr:colOff>
      <xdr:row>17</xdr:row>
      <xdr:rowOff>147800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27640" y="40469820"/>
          <a:ext cx="8165316" cy="3087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zoomScale="120" zoomScaleNormal="120" workbookViewId="0">
      <selection activeCell="I1" sqref="I1"/>
    </sheetView>
  </sheetViews>
  <sheetFormatPr baseColWidth="10" defaultColWidth="11.5703125" defaultRowHeight="12.75" x14ac:dyDescent="0.2"/>
  <cols>
    <col min="1" max="1" width="55.42578125" style="34" customWidth="1"/>
    <col min="2" max="16384" width="11.5703125" style="34"/>
  </cols>
  <sheetData>
    <row r="1" spans="1:11" ht="52.15" customHeight="1" x14ac:dyDescent="0.25">
      <c r="A1" s="73" t="s">
        <v>58</v>
      </c>
      <c r="B1" s="74"/>
      <c r="C1" s="74"/>
      <c r="D1" s="74"/>
      <c r="E1" s="74"/>
      <c r="F1" s="74"/>
      <c r="G1" s="74"/>
      <c r="H1" s="75"/>
    </row>
    <row r="2" spans="1:11" ht="39.6" customHeight="1" x14ac:dyDescent="0.2">
      <c r="A2" s="79" t="s">
        <v>59</v>
      </c>
      <c r="B2" s="80"/>
      <c r="C2" s="80"/>
      <c r="D2" s="80"/>
      <c r="E2" s="80"/>
      <c r="F2" s="80"/>
      <c r="G2" s="80"/>
      <c r="H2" s="81"/>
    </row>
    <row r="3" spans="1:11" x14ac:dyDescent="0.2">
      <c r="A3" s="82" t="s">
        <v>68</v>
      </c>
      <c r="B3" s="83"/>
      <c r="C3" s="83"/>
      <c r="D3" s="83"/>
      <c r="E3" s="83"/>
      <c r="F3" s="83"/>
      <c r="G3" s="83"/>
      <c r="H3" s="84"/>
    </row>
    <row r="4" spans="1:11" ht="8.4499999999999993" customHeight="1" x14ac:dyDescent="0.2">
      <c r="A4" s="37"/>
      <c r="B4" s="38"/>
      <c r="C4" s="38"/>
      <c r="D4" s="38"/>
      <c r="E4" s="38"/>
      <c r="F4" s="38"/>
      <c r="G4" s="38"/>
      <c r="H4" s="39"/>
    </row>
    <row r="5" spans="1:11" ht="13.15" customHeight="1" x14ac:dyDescent="0.2">
      <c r="A5" s="85" t="s">
        <v>69</v>
      </c>
      <c r="B5" s="86"/>
      <c r="C5" s="86"/>
      <c r="D5" s="86"/>
      <c r="E5" s="86"/>
      <c r="F5" s="86"/>
      <c r="G5" s="86"/>
      <c r="H5" s="87"/>
    </row>
    <row r="6" spans="1:11" ht="8.4499999999999993" customHeight="1" x14ac:dyDescent="0.2">
      <c r="A6" s="37"/>
      <c r="B6" s="38"/>
      <c r="C6" s="38"/>
      <c r="D6" s="38"/>
      <c r="E6" s="38"/>
      <c r="F6" s="38"/>
      <c r="G6" s="38"/>
      <c r="H6" s="39"/>
    </row>
    <row r="7" spans="1:11" x14ac:dyDescent="0.2">
      <c r="A7" s="40" t="s">
        <v>60</v>
      </c>
      <c r="B7" s="38"/>
      <c r="C7" s="38"/>
      <c r="D7" s="38"/>
      <c r="E7" s="38"/>
      <c r="F7" s="38"/>
      <c r="G7" s="38"/>
      <c r="H7" s="39"/>
    </row>
    <row r="8" spans="1:11" x14ac:dyDescent="0.2">
      <c r="A8" s="88" t="s">
        <v>61</v>
      </c>
      <c r="B8" s="89"/>
      <c r="C8" s="89"/>
      <c r="D8" s="41" t="s">
        <v>64</v>
      </c>
      <c r="E8" s="38"/>
      <c r="F8" s="38"/>
      <c r="G8" s="38"/>
      <c r="H8" s="39"/>
    </row>
    <row r="9" spans="1:11" x14ac:dyDescent="0.2">
      <c r="A9" s="37"/>
      <c r="B9" s="38"/>
      <c r="C9" s="38"/>
      <c r="D9" s="38"/>
      <c r="E9" s="38"/>
      <c r="F9" s="38"/>
      <c r="G9" s="38"/>
      <c r="H9" s="39"/>
    </row>
    <row r="10" spans="1:11" ht="14.25" x14ac:dyDescent="0.2">
      <c r="A10" s="42" t="s">
        <v>62</v>
      </c>
      <c r="B10" s="43" t="s">
        <v>63</v>
      </c>
      <c r="C10" s="38"/>
      <c r="D10" s="44"/>
      <c r="E10" s="38"/>
      <c r="F10" s="45"/>
      <c r="G10" s="46"/>
      <c r="H10" s="47"/>
      <c r="I10" s="32"/>
      <c r="K10" s="32"/>
    </row>
    <row r="11" spans="1:11" ht="7.9" customHeight="1" x14ac:dyDescent="0.2">
      <c r="A11" s="42"/>
      <c r="B11" s="38"/>
      <c r="C11" s="46"/>
      <c r="D11" s="44"/>
      <c r="E11" s="43"/>
      <c r="F11" s="45"/>
      <c r="G11" s="46"/>
      <c r="H11" s="47"/>
      <c r="I11" s="32"/>
      <c r="K11" s="32"/>
    </row>
    <row r="12" spans="1:11" ht="15.75" x14ac:dyDescent="0.25">
      <c r="A12" s="76" t="s">
        <v>70</v>
      </c>
      <c r="B12" s="77"/>
      <c r="C12" s="77"/>
      <c r="D12" s="77"/>
      <c r="E12" s="77"/>
      <c r="F12" s="77"/>
      <c r="G12" s="77"/>
      <c r="H12" s="78"/>
    </row>
    <row r="13" spans="1:11" ht="7.9" customHeight="1" x14ac:dyDescent="0.2">
      <c r="A13" s="37"/>
      <c r="B13" s="38"/>
      <c r="C13" s="38"/>
      <c r="D13" s="38"/>
      <c r="E13" s="38"/>
      <c r="F13" s="38"/>
      <c r="G13" s="38"/>
      <c r="H13" s="39"/>
    </row>
    <row r="14" spans="1:11" x14ac:dyDescent="0.2">
      <c r="A14" s="37" t="s">
        <v>75</v>
      </c>
      <c r="B14" s="38" t="s">
        <v>71</v>
      </c>
      <c r="C14" s="38"/>
      <c r="D14" s="48"/>
      <c r="E14" s="38"/>
      <c r="F14" s="38"/>
      <c r="G14" s="38"/>
      <c r="H14" s="39"/>
    </row>
    <row r="15" spans="1:11" x14ac:dyDescent="0.2">
      <c r="A15" s="37" t="s">
        <v>76</v>
      </c>
      <c r="B15" s="38" t="s">
        <v>72</v>
      </c>
      <c r="C15" s="38"/>
      <c r="D15" s="48"/>
      <c r="E15" s="38"/>
      <c r="F15" s="38"/>
      <c r="G15" s="38"/>
      <c r="H15" s="39"/>
    </row>
    <row r="16" spans="1:11" x14ac:dyDescent="0.2">
      <c r="A16" s="37" t="s">
        <v>77</v>
      </c>
      <c r="B16" s="38" t="s">
        <v>73</v>
      </c>
      <c r="C16" s="38"/>
      <c r="D16" s="48"/>
      <c r="E16" s="38"/>
      <c r="F16" s="38"/>
      <c r="G16" s="38"/>
      <c r="H16" s="39"/>
    </row>
    <row r="17" spans="1:13" x14ac:dyDescent="0.2">
      <c r="A17" s="37" t="s">
        <v>78</v>
      </c>
      <c r="B17" s="38" t="s">
        <v>74</v>
      </c>
      <c r="C17" s="38"/>
      <c r="D17" s="48"/>
      <c r="E17" s="38"/>
      <c r="F17" s="38"/>
      <c r="G17" s="38"/>
      <c r="H17" s="39"/>
    </row>
    <row r="18" spans="1:13" ht="7.9" customHeight="1" x14ac:dyDescent="0.2">
      <c r="A18" s="37"/>
      <c r="B18" s="38"/>
      <c r="C18" s="38"/>
      <c r="D18" s="38"/>
      <c r="E18" s="38"/>
      <c r="F18" s="38"/>
      <c r="G18" s="38"/>
      <c r="H18" s="39"/>
    </row>
    <row r="19" spans="1:13" ht="15.75" x14ac:dyDescent="0.25">
      <c r="A19" s="76" t="s">
        <v>65</v>
      </c>
      <c r="B19" s="77"/>
      <c r="C19" s="77"/>
      <c r="D19" s="77"/>
      <c r="E19" s="77"/>
      <c r="F19" s="77"/>
      <c r="G19" s="77"/>
      <c r="H19" s="78"/>
    </row>
    <row r="20" spans="1:13" ht="8.4499999999999993" customHeight="1" x14ac:dyDescent="0.2">
      <c r="A20" s="37"/>
      <c r="B20" s="38"/>
      <c r="C20" s="38"/>
      <c r="D20" s="38"/>
      <c r="E20" s="38"/>
      <c r="F20" s="38"/>
      <c r="G20" s="38"/>
      <c r="H20" s="39"/>
    </row>
    <row r="21" spans="1:13" x14ac:dyDescent="0.2">
      <c r="A21" s="49" t="s">
        <v>66</v>
      </c>
      <c r="B21" s="69" t="s">
        <v>86</v>
      </c>
      <c r="C21" s="69"/>
      <c r="D21" s="69"/>
      <c r="E21" s="38"/>
      <c r="F21" s="38"/>
      <c r="G21" s="38"/>
      <c r="H21" s="39"/>
    </row>
    <row r="22" spans="1:13" x14ac:dyDescent="0.2">
      <c r="A22" s="49" t="s">
        <v>67</v>
      </c>
      <c r="B22" s="69" t="s">
        <v>99</v>
      </c>
      <c r="C22" s="69"/>
      <c r="D22" s="69"/>
      <c r="E22" s="38"/>
      <c r="F22" s="38"/>
      <c r="G22" s="38"/>
      <c r="H22" s="39"/>
    </row>
    <row r="23" spans="1:13" x14ac:dyDescent="0.2">
      <c r="A23" s="49" t="s">
        <v>766</v>
      </c>
      <c r="B23" s="69">
        <v>48</v>
      </c>
      <c r="C23" s="69"/>
      <c r="D23" s="69"/>
      <c r="E23" s="38"/>
      <c r="F23" s="38"/>
      <c r="G23" s="38"/>
      <c r="H23" s="39"/>
    </row>
    <row r="24" spans="1:13" x14ac:dyDescent="0.2">
      <c r="A24" s="49" t="s">
        <v>767</v>
      </c>
      <c r="B24" s="69">
        <v>6</v>
      </c>
      <c r="C24" s="69"/>
      <c r="D24" s="69"/>
      <c r="E24" s="50"/>
      <c r="F24" s="38"/>
      <c r="G24" s="38"/>
      <c r="H24" s="39"/>
    </row>
    <row r="25" spans="1:13" ht="8.4499999999999993" customHeight="1" x14ac:dyDescent="0.2">
      <c r="A25" s="37"/>
      <c r="B25" s="38"/>
      <c r="C25" s="38"/>
      <c r="D25" s="38"/>
      <c r="E25" s="38"/>
      <c r="F25" s="38"/>
      <c r="G25" s="38"/>
      <c r="H25" s="39"/>
    </row>
    <row r="26" spans="1:13" s="35" customFormat="1" ht="26.45" customHeight="1" x14ac:dyDescent="0.2">
      <c r="A26" s="70" t="s">
        <v>765</v>
      </c>
      <c r="B26" s="71"/>
      <c r="C26" s="71"/>
      <c r="D26" s="71"/>
      <c r="E26" s="71"/>
      <c r="F26" s="71"/>
      <c r="G26" s="71"/>
      <c r="H26" s="72"/>
    </row>
    <row r="27" spans="1:13" ht="15.75" hidden="1" x14ac:dyDescent="0.25">
      <c r="A27" s="63" t="str">
        <f>CONCATENATE("Tableaux de impacts environnementaux coques ",B21)</f>
        <v>Tableaux de impacts environnementaux coques Z1222</v>
      </c>
      <c r="B27" s="64"/>
      <c r="C27" s="64"/>
      <c r="D27" s="64"/>
      <c r="E27" s="64"/>
      <c r="F27" s="64"/>
      <c r="G27" s="64"/>
      <c r="H27" s="65"/>
    </row>
    <row r="28" spans="1:13" ht="14.25" hidden="1" thickTop="1" thickBot="1" x14ac:dyDescent="0.25">
      <c r="A28" s="5" t="s">
        <v>6</v>
      </c>
      <c r="B28" s="6" t="s">
        <v>0</v>
      </c>
      <c r="C28" s="16" t="s">
        <v>7</v>
      </c>
      <c r="D28" s="17" t="s">
        <v>1</v>
      </c>
      <c r="E28" s="17" t="s">
        <v>2</v>
      </c>
      <c r="F28" s="17" t="s">
        <v>3</v>
      </c>
      <c r="G28" s="17" t="s">
        <v>4</v>
      </c>
      <c r="H28" s="51" t="s">
        <v>5</v>
      </c>
    </row>
    <row r="29" spans="1:13" hidden="1" x14ac:dyDescent="0.2">
      <c r="A29" s="52" t="s">
        <v>8</v>
      </c>
      <c r="B29" s="9" t="s">
        <v>9</v>
      </c>
      <c r="C29" s="20">
        <f>VLOOKUP($I29,BDD!$A$7:$I$723,4,FALSE)</f>
        <v>0.20655999999999999</v>
      </c>
      <c r="D29" s="4">
        <f>VLOOKUP($I29,BDD!$A$7:$I$723,5,FALSE)</f>
        <v>0.1331</v>
      </c>
      <c r="E29" s="4">
        <f>VLOOKUP($I29,BDD!$A$7:$I$723,6,FALSE)</f>
        <v>3.7452000000000002E-3</v>
      </c>
      <c r="F29" s="4">
        <f>VLOOKUP($I29,BDD!$A$7:$I$723,7,FALSE)</f>
        <v>1.0258E-2</v>
      </c>
      <c r="G29" s="4">
        <f>VLOOKUP($I29,BDD!$A$7:$I$723,8,FALSE)</f>
        <v>0</v>
      </c>
      <c r="H29" s="53">
        <f>VLOOKUP($I29,BDD!$A$7:$I$723,9,FALSE)</f>
        <v>5.9450999999999997E-2</v>
      </c>
      <c r="I29" s="34" t="str">
        <f>CONCATENATE($B$21,"-1")</f>
        <v>Z1222-1</v>
      </c>
      <c r="J29" s="34" t="str">
        <f>CONCATENATE($B$22,"-1")</f>
        <v>Compact tube 6 FO-1</v>
      </c>
      <c r="M29" s="36"/>
    </row>
    <row r="30" spans="1:13" hidden="1" x14ac:dyDescent="0.2">
      <c r="A30" s="54" t="s">
        <v>10</v>
      </c>
      <c r="B30" s="9" t="s">
        <v>11</v>
      </c>
      <c r="C30" s="20">
        <f>VLOOKUP($I30,BDD!$A$7:$I$723,4,FALSE)</f>
        <v>3.9803000000000002E-8</v>
      </c>
      <c r="D30" s="4">
        <f>VLOOKUP($I30,BDD!$A$7:$I$723,5,FALSE)</f>
        <v>3.6342000000000002E-8</v>
      </c>
      <c r="E30" s="4">
        <f>VLOOKUP($I30,BDD!$A$7:$I$723,6,FALSE)</f>
        <v>7.5884999999999998E-12</v>
      </c>
      <c r="F30" s="4">
        <f>VLOOKUP($I30,BDD!$A$7:$I$723,7,FALSE)</f>
        <v>1.1055E-9</v>
      </c>
      <c r="G30" s="4">
        <f>VLOOKUP($I30,BDD!$A$7:$I$723,8,FALSE)</f>
        <v>0</v>
      </c>
      <c r="H30" s="53">
        <f>VLOOKUP($I30,BDD!$A$7:$I$723,9,FALSE)</f>
        <v>2.3474E-9</v>
      </c>
      <c r="I30" s="34" t="str">
        <f>CONCATENATE($B$21,"-2")</f>
        <v>Z1222-2</v>
      </c>
      <c r="J30" s="34" t="str">
        <f>CONCATENATE($B$22,"-2")</f>
        <v>Compact tube 6 FO-2</v>
      </c>
      <c r="M30" s="36"/>
    </row>
    <row r="31" spans="1:13" hidden="1" x14ac:dyDescent="0.2">
      <c r="A31" s="54" t="s">
        <v>12</v>
      </c>
      <c r="B31" s="9" t="s">
        <v>57</v>
      </c>
      <c r="C31" s="20">
        <f>VLOOKUP($I31,BDD!$A$7:$I$723,4,FALSE)</f>
        <v>3.0962999999999997E-4</v>
      </c>
      <c r="D31" s="4">
        <f>VLOOKUP($I31,BDD!$A$7:$I$723,5,FALSE)</f>
        <v>2.318E-4</v>
      </c>
      <c r="E31" s="4">
        <f>VLOOKUP($I31,BDD!$A$7:$I$723,6,FALSE)</f>
        <v>1.683E-5</v>
      </c>
      <c r="F31" s="4">
        <f>VLOOKUP($I31,BDD!$A$7:$I$723,7,FALSE)</f>
        <v>1.1985E-5</v>
      </c>
      <c r="G31" s="4">
        <f>VLOOKUP($I31,BDD!$A$7:$I$723,8,FALSE)</f>
        <v>0</v>
      </c>
      <c r="H31" s="53">
        <f>VLOOKUP($I31,BDD!$A$7:$I$723,9,FALSE)</f>
        <v>4.9020999999999997E-5</v>
      </c>
      <c r="I31" s="34" t="str">
        <f>CONCATENATE($B$21,"-3")</f>
        <v>Z1222-3</v>
      </c>
      <c r="J31" s="34" t="str">
        <f>CONCATENATE($B$22,"-3")</f>
        <v>Compact tube 6 FO-3</v>
      </c>
    </row>
    <row r="32" spans="1:13" hidden="1" x14ac:dyDescent="0.2">
      <c r="A32" s="54" t="s">
        <v>13</v>
      </c>
      <c r="B32" s="9" t="s">
        <v>14</v>
      </c>
      <c r="C32" s="20">
        <f>VLOOKUP($I32,BDD!$A$7:$I$723,4,FALSE)</f>
        <v>1.0516E-4</v>
      </c>
      <c r="D32" s="4">
        <f>VLOOKUP($I32,BDD!$A$7:$I$723,5,FALSE)</f>
        <v>5.3423E-5</v>
      </c>
      <c r="E32" s="4">
        <f>VLOOKUP($I32,BDD!$A$7:$I$723,6,FALSE)</f>
        <v>3.8676E-6</v>
      </c>
      <c r="F32" s="4">
        <f>VLOOKUP($I32,BDD!$A$7:$I$723,7,FALSE)</f>
        <v>5.2625E-6</v>
      </c>
      <c r="G32" s="4">
        <f>VLOOKUP($I32,BDD!$A$7:$I$723,8,FALSE)</f>
        <v>0</v>
      </c>
      <c r="H32" s="53">
        <f>VLOOKUP($I32,BDD!$A$7:$I$723,9,FALSE)</f>
        <v>4.2611000000000002E-5</v>
      </c>
      <c r="I32" s="34" t="str">
        <f>CONCATENATE($B$21,"-4")</f>
        <v>Z1222-4</v>
      </c>
      <c r="J32" s="34" t="str">
        <f>CONCATENATE($B$22,"-4")</f>
        <v>Compact tube 6 FO-4</v>
      </c>
    </row>
    <row r="33" spans="1:10" hidden="1" x14ac:dyDescent="0.2">
      <c r="A33" s="54" t="s">
        <v>15</v>
      </c>
      <c r="B33" s="9" t="s">
        <v>16</v>
      </c>
      <c r="C33" s="20">
        <f>VLOOKUP($I33,BDD!$A$7:$I$723,4,FALSE)</f>
        <v>3.4489999999999997E-5</v>
      </c>
      <c r="D33" s="4">
        <f>VLOOKUP($I33,BDD!$A$7:$I$723,5,FALSE)</f>
        <v>2.7080000000000002E-5</v>
      </c>
      <c r="E33" s="4">
        <f>VLOOKUP($I33,BDD!$A$7:$I$723,6,FALSE)</f>
        <v>1.1959000000000001E-6</v>
      </c>
      <c r="F33" s="4">
        <f>VLOOKUP($I33,BDD!$A$7:$I$723,7,FALSE)</f>
        <v>1.2234E-6</v>
      </c>
      <c r="G33" s="4">
        <f>VLOOKUP($I33,BDD!$A$7:$I$723,8,FALSE)</f>
        <v>0</v>
      </c>
      <c r="H33" s="53">
        <f>VLOOKUP($I33,BDD!$A$7:$I$723,9,FALSE)</f>
        <v>4.9906000000000001E-6</v>
      </c>
      <c r="I33" s="34" t="str">
        <f>CONCATENATE($B$21,"-5")</f>
        <v>Z1222-5</v>
      </c>
      <c r="J33" s="34" t="str">
        <f>CONCATENATE($B$22,"-5")</f>
        <v>Compact tube 6 FO-5</v>
      </c>
    </row>
    <row r="34" spans="1:10" hidden="1" x14ac:dyDescent="0.2">
      <c r="A34" s="54" t="s">
        <v>17</v>
      </c>
      <c r="B34" s="9" t="s">
        <v>18</v>
      </c>
      <c r="C34" s="20">
        <f>VLOOKUP($I34,BDD!$A$7:$I$723,4,FALSE)</f>
        <v>1.1836E-6</v>
      </c>
      <c r="D34" s="4">
        <f>VLOOKUP($I34,BDD!$A$7:$I$723,5,FALSE)</f>
        <v>1.1816E-6</v>
      </c>
      <c r="E34" s="4">
        <f>VLOOKUP($I34,BDD!$A$7:$I$723,6,FALSE)</f>
        <v>1.4991E-10</v>
      </c>
      <c r="F34" s="4">
        <f>VLOOKUP($I34,BDD!$A$7:$I$723,7,FALSE)</f>
        <v>4.1159000000000002E-10</v>
      </c>
      <c r="G34" s="4">
        <f>VLOOKUP($I34,BDD!$A$7:$I$723,8,FALSE)</f>
        <v>0</v>
      </c>
      <c r="H34" s="53">
        <f>VLOOKUP($I34,BDD!$A$7:$I$723,9,FALSE)</f>
        <v>1.4746000000000001E-9</v>
      </c>
      <c r="I34" s="34" t="str">
        <f>CONCATENATE($B$21,"-6")</f>
        <v>Z1222-6</v>
      </c>
      <c r="J34" s="34" t="str">
        <f>CONCATENATE($B$22,"-6")</f>
        <v>Compact tube 6 FO-6</v>
      </c>
    </row>
    <row r="35" spans="1:10" hidden="1" x14ac:dyDescent="0.2">
      <c r="A35" s="54" t="s">
        <v>19</v>
      </c>
      <c r="B35" s="9" t="s">
        <v>20</v>
      </c>
      <c r="C35" s="20">
        <f>VLOOKUP($I35,BDD!$A$7:$I$723,4,FALSE)</f>
        <v>3.2881</v>
      </c>
      <c r="D35" s="4">
        <f>VLOOKUP($I35,BDD!$A$7:$I$723,5,FALSE)</f>
        <v>2.8778999999999999</v>
      </c>
      <c r="E35" s="4">
        <f>VLOOKUP($I35,BDD!$A$7:$I$723,6,FALSE)</f>
        <v>5.2629000000000002E-2</v>
      </c>
      <c r="F35" s="4">
        <f>VLOOKUP($I35,BDD!$A$7:$I$723,7,FALSE)</f>
        <v>9.8033999999999996E-2</v>
      </c>
      <c r="G35" s="4">
        <f>VLOOKUP($I35,BDD!$A$7:$I$723,8,FALSE)</f>
        <v>0</v>
      </c>
      <c r="H35" s="53">
        <f>VLOOKUP($I35,BDD!$A$7:$I$723,9,FALSE)</f>
        <v>0.25956000000000001</v>
      </c>
      <c r="I35" s="34" t="str">
        <f>CONCATENATE($B$21,"-7")</f>
        <v>Z1222-7</v>
      </c>
      <c r="J35" s="34" t="str">
        <f>CONCATENATE($B$22,"-7")</f>
        <v>Compact tube 6 FO-7</v>
      </c>
    </row>
    <row r="36" spans="1:10" hidden="1" x14ac:dyDescent="0.2">
      <c r="A36" s="54" t="s">
        <v>21</v>
      </c>
      <c r="B36" s="9" t="s">
        <v>20</v>
      </c>
      <c r="C36" s="20">
        <f>VLOOKUP($I36,BDD!$A$7:$I$723,4,FALSE)</f>
        <v>5.8414000000000001</v>
      </c>
      <c r="D36" s="4">
        <f>VLOOKUP($I36,BDD!$A$7:$I$723,5,FALSE)</f>
        <v>5.3228</v>
      </c>
      <c r="E36" s="4">
        <f>VLOOKUP($I36,BDD!$A$7:$I$723,6,FALSE)</f>
        <v>5.2967E-2</v>
      </c>
      <c r="F36" s="4">
        <f>VLOOKUP($I36,BDD!$A$7:$I$723,7,FALSE)</f>
        <v>0.16891999999999999</v>
      </c>
      <c r="G36" s="4">
        <f>VLOOKUP($I36,BDD!$A$7:$I$723,8,FALSE)</f>
        <v>0</v>
      </c>
      <c r="H36" s="53">
        <f>VLOOKUP($I36,BDD!$A$7:$I$723,9,FALSE)</f>
        <v>0.29670000000000002</v>
      </c>
      <c r="I36" s="34" t="str">
        <f>CONCATENATE($B$21,"-8")</f>
        <v>Z1222-8</v>
      </c>
      <c r="J36" s="34" t="str">
        <f>CONCATENATE($B$22,"-8")</f>
        <v>Compact tube 6 FO-8</v>
      </c>
    </row>
    <row r="37" spans="1:10" hidden="1" x14ac:dyDescent="0.2">
      <c r="A37" s="54" t="s">
        <v>22</v>
      </c>
      <c r="B37" s="9" t="s">
        <v>23</v>
      </c>
      <c r="C37" s="20">
        <f>VLOOKUP($I37,BDD!$A$7:$I$723,4,FALSE)</f>
        <v>2.7772999999999999E-3</v>
      </c>
      <c r="D37" s="4">
        <f>VLOOKUP($I37,BDD!$A$7:$I$723,5,FALSE)</f>
        <v>2.6367999999999999E-3</v>
      </c>
      <c r="E37" s="4">
        <f>VLOOKUP($I37,BDD!$A$7:$I$723,6,FALSE)</f>
        <v>3.3524999999999999E-7</v>
      </c>
      <c r="F37" s="4">
        <f>VLOOKUP($I37,BDD!$A$7:$I$723,7,FALSE)</f>
        <v>8.3382999999999998E-5</v>
      </c>
      <c r="G37" s="4">
        <f>VLOOKUP($I37,BDD!$A$7:$I$723,8,FALSE)</f>
        <v>0</v>
      </c>
      <c r="H37" s="53">
        <f>VLOOKUP($I37,BDD!$A$7:$I$723,9,FALSE)</f>
        <v>5.6829000000000001E-5</v>
      </c>
      <c r="I37" s="34" t="str">
        <f>CONCATENATE($B$21,"-9")</f>
        <v>Z1222-9</v>
      </c>
      <c r="J37" s="34" t="str">
        <f>CONCATENATE($B$22,"-9")</f>
        <v>Compact tube 6 FO-9</v>
      </c>
    </row>
    <row r="38" spans="1:10" hidden="1" x14ac:dyDescent="0.2">
      <c r="A38" s="54" t="s">
        <v>24</v>
      </c>
      <c r="B38" s="9" t="s">
        <v>23</v>
      </c>
      <c r="C38" s="20">
        <f>VLOOKUP($I38,BDD!$A$7:$I$723,4,FALSE)</f>
        <v>77.793999999999997</v>
      </c>
      <c r="D38" s="4">
        <f>VLOOKUP($I38,BDD!$A$7:$I$723,5,FALSE)</f>
        <v>10.055</v>
      </c>
      <c r="E38" s="4">
        <f>VLOOKUP($I38,BDD!$A$7:$I$723,6,FALSE)</f>
        <v>0.61602999999999997</v>
      </c>
      <c r="F38" s="4">
        <f>VLOOKUP($I38,BDD!$A$7:$I$723,7,FALSE)</f>
        <v>2.41</v>
      </c>
      <c r="G38" s="4">
        <f>VLOOKUP($I38,BDD!$A$7:$I$723,8,FALSE)</f>
        <v>0</v>
      </c>
      <c r="H38" s="53">
        <f>VLOOKUP($I38,BDD!$A$7:$I$723,9,FALSE)</f>
        <v>64.712999999999994</v>
      </c>
      <c r="I38" s="34" t="str">
        <f>CONCATENATE($B$21,"-10")</f>
        <v>Z1222-10</v>
      </c>
      <c r="J38" s="34" t="str">
        <f>CONCATENATE($B$22,"-10")</f>
        <v>Compact tube 6 FO-10</v>
      </c>
    </row>
    <row r="39" spans="1:10" ht="13.5" hidden="1" thickBot="1" x14ac:dyDescent="0.25">
      <c r="A39" s="55" t="s">
        <v>25</v>
      </c>
      <c r="B39" s="24" t="s">
        <v>23</v>
      </c>
      <c r="C39" s="25">
        <f>VLOOKUP($I39,BDD!$A$7:$I$723,4,FALSE)</f>
        <v>35.284999999999997</v>
      </c>
      <c r="D39" s="26">
        <f>VLOOKUP($I39,BDD!$A$7:$I$723,5,FALSE)</f>
        <v>32.100999999999999</v>
      </c>
      <c r="E39" s="26">
        <f>VLOOKUP($I39,BDD!$A$7:$I$723,6,FALSE)</f>
        <v>0.15354999999999999</v>
      </c>
      <c r="F39" s="26">
        <f>VLOOKUP($I39,BDD!$A$7:$I$723,7,FALSE)</f>
        <v>0.96850000000000003</v>
      </c>
      <c r="G39" s="26">
        <f>VLOOKUP($I39,BDD!$A$7:$I$723,8,FALSE)</f>
        <v>0</v>
      </c>
      <c r="H39" s="56">
        <f>VLOOKUP($I39,BDD!$A$7:$I$723,9,FALSE)</f>
        <v>2.0621</v>
      </c>
      <c r="I39" s="34" t="str">
        <f>CONCATENATE($B$21,"-11")</f>
        <v>Z1222-11</v>
      </c>
      <c r="J39" s="34" t="str">
        <f>CONCATENATE($B$22,"-11")</f>
        <v>Compact tube 6 FO-11</v>
      </c>
    </row>
    <row r="40" spans="1:10" hidden="1" x14ac:dyDescent="0.2">
      <c r="A40" s="57" t="s">
        <v>26</v>
      </c>
      <c r="B40" s="8" t="s">
        <v>20</v>
      </c>
      <c r="C40" s="29">
        <f>VLOOKUP($I40,BDD!$A$7:$I$723,4,FALSE)</f>
        <v>2.2209E-2</v>
      </c>
      <c r="D40" s="7">
        <f>VLOOKUP($I40,BDD!$A$7:$I$723,5,FALSE)</f>
        <v>1.9224000000000002E-2</v>
      </c>
      <c r="E40" s="7">
        <f>VLOOKUP($I40,BDD!$A$7:$I$723,6,FALSE)</f>
        <v>7.0586999999999993E-5</v>
      </c>
      <c r="F40" s="7">
        <f>VLOOKUP($I40,BDD!$A$7:$I$723,7,FALSE)</f>
        <v>8.6494999999999996E-4</v>
      </c>
      <c r="G40" s="7">
        <f>VLOOKUP($I40,BDD!$A$7:$I$723,8,FALSE)</f>
        <v>0</v>
      </c>
      <c r="H40" s="58">
        <f>VLOOKUP($I40,BDD!$A$7:$I$723,9,FALSE)</f>
        <v>2.0498000000000001E-3</v>
      </c>
      <c r="I40" s="34" t="str">
        <f>CONCATENATE($B$21,"-12")</f>
        <v>Z1222-12</v>
      </c>
      <c r="J40" s="34" t="str">
        <f>CONCATENATE($B$22,"-12")</f>
        <v>Compact tube 6 FO-12</v>
      </c>
    </row>
    <row r="41" spans="1:10" hidden="1" x14ac:dyDescent="0.2">
      <c r="A41" s="57" t="s">
        <v>27</v>
      </c>
      <c r="B41" s="9" t="s">
        <v>20</v>
      </c>
      <c r="C41" s="20">
        <f>VLOOKUP($I41,BDD!$A$7:$I$723,4,FALSE)</f>
        <v>8.5820999999999995E-2</v>
      </c>
      <c r="D41" s="4">
        <f>VLOOKUP($I41,BDD!$A$7:$I$723,5,FALSE)</f>
        <v>8.5820999999999995E-2</v>
      </c>
      <c r="E41" s="4">
        <f>VLOOKUP($I41,BDD!$A$7:$I$723,6,FALSE)</f>
        <v>0</v>
      </c>
      <c r="F41" s="4">
        <f>VLOOKUP($I41,BDD!$A$7:$I$723,7,FALSE)</f>
        <v>0</v>
      </c>
      <c r="G41" s="4">
        <f>VLOOKUP($I41,BDD!$A$7:$I$723,8,FALSE)</f>
        <v>0</v>
      </c>
      <c r="H41" s="53">
        <f>VLOOKUP($I41,BDD!$A$7:$I$723,9,FALSE)</f>
        <v>0</v>
      </c>
      <c r="I41" s="34" t="str">
        <f>CONCATENATE($B$21,"-13")</f>
        <v>Z1222-13</v>
      </c>
      <c r="J41" s="34" t="str">
        <f>CONCATENATE($B$22,"-13")</f>
        <v>Compact tube 6 FO-13</v>
      </c>
    </row>
    <row r="42" spans="1:10" hidden="1" x14ac:dyDescent="0.2">
      <c r="A42" s="57" t="s">
        <v>28</v>
      </c>
      <c r="B42" s="9" t="s">
        <v>20</v>
      </c>
      <c r="C42" s="20">
        <f>VLOOKUP($I42,BDD!$A$7:$I$723,4,FALSE)</f>
        <v>0.10803</v>
      </c>
      <c r="D42" s="4">
        <f>VLOOKUP($I42,BDD!$A$7:$I$723,5,FALSE)</f>
        <v>0.10503999999999999</v>
      </c>
      <c r="E42" s="4">
        <f>VLOOKUP($I42,BDD!$A$7:$I$723,6,FALSE)</f>
        <v>7.0586999999999993E-5</v>
      </c>
      <c r="F42" s="4">
        <f>VLOOKUP($I42,BDD!$A$7:$I$723,7,FALSE)</f>
        <v>8.6494999999999996E-4</v>
      </c>
      <c r="G42" s="4">
        <f>VLOOKUP($I42,BDD!$A$7:$I$723,8,FALSE)</f>
        <v>0</v>
      </c>
      <c r="H42" s="53">
        <f>VLOOKUP($I42,BDD!$A$7:$I$723,9,FALSE)</f>
        <v>2.0498000000000001E-3</v>
      </c>
      <c r="I42" s="34" t="str">
        <f>CONCATENATE($B$21,"-14")</f>
        <v>Z1222-14</v>
      </c>
      <c r="J42" s="34" t="str">
        <f>CONCATENATE($B$22,"-14")</f>
        <v>Compact tube 6 FO-14</v>
      </c>
    </row>
    <row r="43" spans="1:10" hidden="1" x14ac:dyDescent="0.2">
      <c r="A43" s="57" t="s">
        <v>29</v>
      </c>
      <c r="B43" s="9" t="s">
        <v>20</v>
      </c>
      <c r="C43" s="20">
        <f>VLOOKUP($I43,BDD!$A$7:$I$723,4,FALSE)</f>
        <v>4.7286000000000001</v>
      </c>
      <c r="D43" s="4">
        <f>VLOOKUP($I43,BDD!$A$7:$I$723,5,FALSE)</f>
        <v>4.2389999999999999</v>
      </c>
      <c r="E43" s="4">
        <f>VLOOKUP($I43,BDD!$A$7:$I$723,6,FALSE)</f>
        <v>5.2895999999999999E-2</v>
      </c>
      <c r="F43" s="4">
        <f>VLOOKUP($I43,BDD!$A$7:$I$723,7,FALSE)</f>
        <v>0.1421</v>
      </c>
      <c r="G43" s="4">
        <f>VLOOKUP($I43,BDD!$A$7:$I$723,8,FALSE)</f>
        <v>0</v>
      </c>
      <c r="H43" s="53">
        <f>VLOOKUP($I43,BDD!$A$7:$I$723,9,FALSE)</f>
        <v>0.29465000000000002</v>
      </c>
      <c r="I43" s="34" t="str">
        <f>CONCATENATE($B$21,"-15")</f>
        <v>Z1222-15</v>
      </c>
      <c r="J43" s="34" t="str">
        <f>CONCATENATE($B$22,"-15")</f>
        <v>Compact tube 6 FO-15</v>
      </c>
    </row>
    <row r="44" spans="1:10" hidden="1" x14ac:dyDescent="0.2">
      <c r="A44" s="57" t="s">
        <v>30</v>
      </c>
      <c r="B44" s="9" t="s">
        <v>20</v>
      </c>
      <c r="C44" s="20">
        <f>VLOOKUP($I44,BDD!$A$7:$I$723,4,FALSE)</f>
        <v>1.0046999999999999</v>
      </c>
      <c r="D44" s="4">
        <f>VLOOKUP($I44,BDD!$A$7:$I$723,5,FALSE)</f>
        <v>0.97877999999999998</v>
      </c>
      <c r="E44" s="4">
        <f>VLOOKUP($I44,BDD!$A$7:$I$723,6,FALSE)</f>
        <v>0</v>
      </c>
      <c r="F44" s="4">
        <f>VLOOKUP($I44,BDD!$A$7:$I$723,7,FALSE)</f>
        <v>2.5956E-2</v>
      </c>
      <c r="G44" s="4">
        <f>VLOOKUP($I44,BDD!$A$7:$I$723,8,FALSE)</f>
        <v>0</v>
      </c>
      <c r="H44" s="53">
        <f>VLOOKUP($I44,BDD!$A$7:$I$723,9,FALSE)</f>
        <v>0</v>
      </c>
      <c r="I44" s="34" t="str">
        <f>CONCATENATE($B$21,"-16")</f>
        <v>Z1222-16</v>
      </c>
      <c r="J44" s="34" t="str">
        <f>CONCATENATE($B$22,"-16")</f>
        <v>Compact tube 6 FO-16</v>
      </c>
    </row>
    <row r="45" spans="1:10" hidden="1" x14ac:dyDescent="0.2">
      <c r="A45" s="57" t="s">
        <v>31</v>
      </c>
      <c r="B45" s="9" t="s">
        <v>20</v>
      </c>
      <c r="C45" s="20">
        <f>VLOOKUP($I45,BDD!$A$7:$I$723,4,FALSE)</f>
        <v>5.7332999999999998</v>
      </c>
      <c r="D45" s="4">
        <f>VLOOKUP($I45,BDD!$A$7:$I$723,5,FALSE)</f>
        <v>5.2176999999999998</v>
      </c>
      <c r="E45" s="4">
        <f>VLOOKUP($I45,BDD!$A$7:$I$723,6,FALSE)</f>
        <v>5.2895999999999999E-2</v>
      </c>
      <c r="F45" s="4">
        <f>VLOOKUP($I45,BDD!$A$7:$I$723,7,FALSE)</f>
        <v>0.16805999999999999</v>
      </c>
      <c r="G45" s="4">
        <f>VLOOKUP($I45,BDD!$A$7:$I$723,8,FALSE)</f>
        <v>0</v>
      </c>
      <c r="H45" s="53">
        <f>VLOOKUP($I45,BDD!$A$7:$I$723,9,FALSE)</f>
        <v>0.29465000000000002</v>
      </c>
      <c r="I45" s="34" t="str">
        <f>CONCATENATE($B$21,"-17")</f>
        <v>Z1222-17</v>
      </c>
      <c r="J45" s="34" t="str">
        <f>CONCATENATE($B$22,"-17")</f>
        <v>Compact tube 6 FO-17</v>
      </c>
    </row>
    <row r="46" spans="1:10" hidden="1" x14ac:dyDescent="0.2">
      <c r="A46" s="57" t="s">
        <v>32</v>
      </c>
      <c r="B46" s="9" t="s">
        <v>33</v>
      </c>
      <c r="C46" s="20">
        <f>VLOOKUP($I46,BDD!$A$7:$I$723,4,FALSE)</f>
        <v>6.9909000000000004E-3</v>
      </c>
      <c r="D46" s="4">
        <f>VLOOKUP($I46,BDD!$A$7:$I$723,5,FALSE)</f>
        <v>6.9909000000000004E-3</v>
      </c>
      <c r="E46" s="4">
        <f>VLOOKUP($I46,BDD!$A$7:$I$723,6,FALSE)</f>
        <v>0</v>
      </c>
      <c r="F46" s="4">
        <f>VLOOKUP($I46,BDD!$A$7:$I$723,7,FALSE)</f>
        <v>0</v>
      </c>
      <c r="G46" s="4">
        <f>VLOOKUP($I46,BDD!$A$7:$I$723,8,FALSE)</f>
        <v>0</v>
      </c>
      <c r="H46" s="53">
        <f>VLOOKUP($I46,BDD!$A$7:$I$723,9,FALSE)</f>
        <v>0</v>
      </c>
      <c r="I46" s="34" t="str">
        <f>CONCATENATE($B$21,"-18")</f>
        <v>Z1222-18</v>
      </c>
      <c r="J46" s="34" t="str">
        <f>CONCATENATE($B$22,"-18")</f>
        <v>Compact tube 6 FO-18</v>
      </c>
    </row>
    <row r="47" spans="1:10" hidden="1" x14ac:dyDescent="0.2">
      <c r="A47" s="57" t="s">
        <v>34</v>
      </c>
      <c r="B47" s="9" t="s">
        <v>20</v>
      </c>
      <c r="C47" s="20">
        <f>VLOOKUP($I47,BDD!$A$7:$I$723,4,FALSE)</f>
        <v>0</v>
      </c>
      <c r="D47" s="4">
        <f>VLOOKUP($I47,BDD!$A$7:$I$723,5,FALSE)</f>
        <v>0</v>
      </c>
      <c r="E47" s="4">
        <f>VLOOKUP($I47,BDD!$A$7:$I$723,6,FALSE)</f>
        <v>0</v>
      </c>
      <c r="F47" s="4">
        <f>VLOOKUP($I47,BDD!$A$7:$I$723,7,FALSE)</f>
        <v>0</v>
      </c>
      <c r="G47" s="4">
        <f>VLOOKUP($I47,BDD!$A$7:$I$723,8,FALSE)</f>
        <v>0</v>
      </c>
      <c r="H47" s="53">
        <f>VLOOKUP($I47,BDD!$A$7:$I$723,9,FALSE)</f>
        <v>0</v>
      </c>
      <c r="I47" s="34" t="str">
        <f>CONCATENATE($B$21,"-19")</f>
        <v>Z1222-19</v>
      </c>
      <c r="J47" s="34" t="str">
        <f>CONCATENATE($B$22,"-19")</f>
        <v>Compact tube 6 FO-19</v>
      </c>
    </row>
    <row r="48" spans="1:10" hidden="1" x14ac:dyDescent="0.2">
      <c r="A48" s="57" t="s">
        <v>35</v>
      </c>
      <c r="B48" s="9" t="s">
        <v>20</v>
      </c>
      <c r="C48" s="20">
        <f>VLOOKUP($I48,BDD!$A$7:$I$723,4,FALSE)</f>
        <v>0</v>
      </c>
      <c r="D48" s="4">
        <f>VLOOKUP($I48,BDD!$A$7:$I$723,5,FALSE)</f>
        <v>0</v>
      </c>
      <c r="E48" s="4">
        <f>VLOOKUP($I48,BDD!$A$7:$I$723,6,FALSE)</f>
        <v>0</v>
      </c>
      <c r="F48" s="4">
        <f>VLOOKUP($I48,BDD!$A$7:$I$723,7,FALSE)</f>
        <v>0</v>
      </c>
      <c r="G48" s="4">
        <f>VLOOKUP($I48,BDD!$A$7:$I$723,8,FALSE)</f>
        <v>0</v>
      </c>
      <c r="H48" s="53">
        <f>VLOOKUP($I48,BDD!$A$7:$I$723,9,FALSE)</f>
        <v>0</v>
      </c>
      <c r="I48" s="34" t="str">
        <f>CONCATENATE($B$21,"-20")</f>
        <v>Z1222-20</v>
      </c>
      <c r="J48" s="34" t="str">
        <f>CONCATENATE($B$22,"-20")</f>
        <v>Compact tube 6 FO-20</v>
      </c>
    </row>
    <row r="49" spans="1:13" hidden="1" x14ac:dyDescent="0.2">
      <c r="A49" s="57" t="s">
        <v>36</v>
      </c>
      <c r="B49" s="9" t="s">
        <v>33</v>
      </c>
      <c r="C49" s="20">
        <f>VLOOKUP($I49,BDD!$A$7:$I$723,4,FALSE)</f>
        <v>0.15887000000000001</v>
      </c>
      <c r="D49" s="4">
        <f>VLOOKUP($I49,BDD!$A$7:$I$723,5,FALSE)</f>
        <v>9.6918000000000004E-2</v>
      </c>
      <c r="E49" s="4">
        <f>VLOOKUP($I49,BDD!$A$7:$I$723,6,FALSE)</f>
        <v>0</v>
      </c>
      <c r="F49" s="4">
        <f>VLOOKUP($I49,BDD!$A$7:$I$723,7,FALSE)</f>
        <v>1.8948999999999999E-3</v>
      </c>
      <c r="G49" s="4">
        <f>VLOOKUP($I49,BDD!$A$7:$I$723,8,FALSE)</f>
        <v>0</v>
      </c>
      <c r="H49" s="53">
        <f>VLOOKUP($I49,BDD!$A$7:$I$723,9,FALSE)</f>
        <v>6.0059000000000001E-2</v>
      </c>
      <c r="I49" s="34" t="str">
        <f>CONCATENATE($B$21,"-21")</f>
        <v>Z1222-21</v>
      </c>
      <c r="J49" s="34" t="str">
        <f>CONCATENATE($B$22,"-21")</f>
        <v>Compact tube 6 FO-21</v>
      </c>
    </row>
    <row r="50" spans="1:13" hidden="1" x14ac:dyDescent="0.2">
      <c r="A50" s="57" t="s">
        <v>37</v>
      </c>
      <c r="B50" s="9" t="s">
        <v>33</v>
      </c>
      <c r="C50" s="20">
        <f>VLOOKUP($I50,BDD!$A$7:$I$723,4,FALSE)</f>
        <v>0.12720000000000001</v>
      </c>
      <c r="D50" s="4">
        <f>VLOOKUP($I50,BDD!$A$7:$I$723,5,FALSE)</f>
        <v>5.3513999999999999E-2</v>
      </c>
      <c r="E50" s="4">
        <f>VLOOKUP($I50,BDD!$A$7:$I$723,6,FALSE)</f>
        <v>1.3310000000000001E-4</v>
      </c>
      <c r="F50" s="4">
        <f>VLOOKUP($I50,BDD!$A$7:$I$723,7,FALSE)</f>
        <v>6.7124000000000003E-3</v>
      </c>
      <c r="G50" s="4">
        <f>VLOOKUP($I50,BDD!$A$7:$I$723,8,FALSE)</f>
        <v>0</v>
      </c>
      <c r="H50" s="53">
        <f>VLOOKUP($I50,BDD!$A$7:$I$723,9,FALSE)</f>
        <v>6.6838999999999996E-2</v>
      </c>
      <c r="I50" s="34" t="str">
        <f>CONCATENATE($B$21,"-22")</f>
        <v>Z1222-22</v>
      </c>
      <c r="J50" s="34" t="str">
        <f>CONCATENATE($B$22,"-22")</f>
        <v>Compact tube 6 FO-22</v>
      </c>
    </row>
    <row r="51" spans="1:13" hidden="1" x14ac:dyDescent="0.2">
      <c r="A51" s="57" t="s">
        <v>38</v>
      </c>
      <c r="B51" s="9" t="s">
        <v>33</v>
      </c>
      <c r="C51" s="20">
        <f>VLOOKUP($I51,BDD!$A$7:$I$723,4,FALSE)</f>
        <v>1.2719000000000001E-4</v>
      </c>
      <c r="D51" s="4">
        <f>VLOOKUP($I51,BDD!$A$7:$I$723,5,FALSE)</f>
        <v>1.1985E-4</v>
      </c>
      <c r="E51" s="4">
        <f>VLOOKUP($I51,BDD!$A$7:$I$723,6,FALSE)</f>
        <v>9.4795999999999997E-8</v>
      </c>
      <c r="F51" s="4">
        <f>VLOOKUP($I51,BDD!$A$7:$I$723,7,FALSE)</f>
        <v>3.7417999999999999E-6</v>
      </c>
      <c r="G51" s="4">
        <f>VLOOKUP($I51,BDD!$A$7:$I$723,8,FALSE)</f>
        <v>0</v>
      </c>
      <c r="H51" s="53">
        <f>VLOOKUP($I51,BDD!$A$7:$I$723,9,FALSE)</f>
        <v>3.5076000000000001E-6</v>
      </c>
      <c r="I51" s="34" t="str">
        <f>CONCATENATE($B$21,"-23")</f>
        <v>Z1222-23</v>
      </c>
      <c r="J51" s="34" t="str">
        <f>CONCATENATE($B$22,"-23")</f>
        <v>Compact tube 6 FO-23</v>
      </c>
    </row>
    <row r="52" spans="1:13" hidden="1" x14ac:dyDescent="0.2">
      <c r="A52" s="57" t="s">
        <v>39</v>
      </c>
      <c r="B52" s="9" t="s">
        <v>33</v>
      </c>
      <c r="C52" s="20">
        <f>VLOOKUP($I52,BDD!$A$7:$I$723,4,FALSE)</f>
        <v>0</v>
      </c>
      <c r="D52" s="4">
        <f>VLOOKUP($I52,BDD!$A$7:$I$723,5,FALSE)</f>
        <v>0</v>
      </c>
      <c r="E52" s="4">
        <f>VLOOKUP($I52,BDD!$A$7:$I$723,6,FALSE)</f>
        <v>0</v>
      </c>
      <c r="F52" s="4">
        <f>VLOOKUP($I52,BDD!$A$7:$I$723,7,FALSE)</f>
        <v>0</v>
      </c>
      <c r="G52" s="4">
        <f>VLOOKUP($I52,BDD!$A$7:$I$723,8,FALSE)</f>
        <v>0</v>
      </c>
      <c r="H52" s="53">
        <f>VLOOKUP($I52,BDD!$A$7:$I$723,9,FALSE)</f>
        <v>0</v>
      </c>
      <c r="I52" s="34" t="str">
        <f>CONCATENATE($B$21,"-24")</f>
        <v>Z1222-24</v>
      </c>
      <c r="J52" s="34" t="str">
        <f>CONCATENATE($B$22,"-24")</f>
        <v>Compact tube 6 FO-24</v>
      </c>
    </row>
    <row r="53" spans="1:13" hidden="1" x14ac:dyDescent="0.2">
      <c r="A53" s="57" t="s">
        <v>40</v>
      </c>
      <c r="B53" s="9" t="s">
        <v>33</v>
      </c>
      <c r="C53" s="20">
        <f>VLOOKUP($I53,BDD!$A$7:$I$723,4,FALSE)</f>
        <v>2.2669999999999999E-3</v>
      </c>
      <c r="D53" s="4">
        <f>VLOOKUP($I53,BDD!$A$7:$I$723,5,FALSE)</f>
        <v>0</v>
      </c>
      <c r="E53" s="4">
        <f>VLOOKUP($I53,BDD!$A$7:$I$723,6,FALSE)</f>
        <v>0</v>
      </c>
      <c r="F53" s="4">
        <f>VLOOKUP($I53,BDD!$A$7:$I$723,7,FALSE)</f>
        <v>2.2669999999999999E-3</v>
      </c>
      <c r="G53" s="4">
        <f>VLOOKUP($I53,BDD!$A$7:$I$723,8,FALSE)</f>
        <v>0</v>
      </c>
      <c r="H53" s="53">
        <f>VLOOKUP($I53,BDD!$A$7:$I$723,9,FALSE)</f>
        <v>0</v>
      </c>
      <c r="I53" s="34" t="str">
        <f>CONCATENATE($B$21,"-25")</f>
        <v>Z1222-25</v>
      </c>
      <c r="J53" s="34" t="str">
        <f>CONCATENATE($B$22,"-25")</f>
        <v>Compact tube 6 FO-25</v>
      </c>
    </row>
    <row r="54" spans="1:13" hidden="1" x14ac:dyDescent="0.2">
      <c r="A54" s="57" t="s">
        <v>41</v>
      </c>
      <c r="B54" s="9" t="s">
        <v>33</v>
      </c>
      <c r="C54" s="20">
        <f>VLOOKUP($I54,BDD!$A$7:$I$723,4,FALSE)</f>
        <v>1.0685999999999999E-2</v>
      </c>
      <c r="D54" s="4">
        <f>VLOOKUP($I54,BDD!$A$7:$I$723,5,FALSE)</f>
        <v>0</v>
      </c>
      <c r="E54" s="4">
        <f>VLOOKUP($I54,BDD!$A$7:$I$723,6,FALSE)</f>
        <v>0</v>
      </c>
      <c r="F54" s="4">
        <f>VLOOKUP($I54,BDD!$A$7:$I$723,7,FALSE)</f>
        <v>1.0685999999999999E-2</v>
      </c>
      <c r="G54" s="4">
        <f>VLOOKUP($I54,BDD!$A$7:$I$723,8,FALSE)</f>
        <v>0</v>
      </c>
      <c r="H54" s="53">
        <f>VLOOKUP($I54,BDD!$A$7:$I$723,9,FALSE)</f>
        <v>0</v>
      </c>
      <c r="I54" s="34" t="str">
        <f>CONCATENATE($B$21,"-26")</f>
        <v>Z1222-26</v>
      </c>
      <c r="J54" s="34" t="str">
        <f>CONCATENATE($B$22,"-26")</f>
        <v>Compact tube 6 FO-26</v>
      </c>
    </row>
    <row r="55" spans="1:13" hidden="1" x14ac:dyDescent="0.2">
      <c r="A55" s="57" t="s">
        <v>42</v>
      </c>
      <c r="B55" s="31" t="s">
        <v>20</v>
      </c>
      <c r="C55" s="20">
        <f>VLOOKUP($I55,BDD!$A$7:$I$723,4,FALSE)</f>
        <v>0</v>
      </c>
      <c r="D55" s="4">
        <f>VLOOKUP($I55,BDD!$A$7:$I$723,5,FALSE)</f>
        <v>0</v>
      </c>
      <c r="E55" s="4">
        <f>VLOOKUP($I55,BDD!$A$7:$I$723,6,FALSE)</f>
        <v>0</v>
      </c>
      <c r="F55" s="4">
        <f>VLOOKUP($I55,BDD!$A$7:$I$723,7,FALSE)</f>
        <v>0</v>
      </c>
      <c r="G55" s="4">
        <f>VLOOKUP($I55,BDD!$A$7:$I$723,8,FALSE)</f>
        <v>0</v>
      </c>
      <c r="H55" s="53">
        <f>VLOOKUP($I55,BDD!$A$7:$I$723,9,FALSE)</f>
        <v>0</v>
      </c>
      <c r="I55" s="34" t="str">
        <f>CONCATENATE($B$21,"-27")</f>
        <v>Z1222-27</v>
      </c>
      <c r="J55" s="34" t="str">
        <f>CONCATENATE($B$22,"-27")</f>
        <v>Compact tube 6 FO-27</v>
      </c>
    </row>
    <row r="56" spans="1:13" hidden="1" x14ac:dyDescent="0.2">
      <c r="A56" s="59"/>
      <c r="B56" s="60"/>
      <c r="C56" s="60"/>
      <c r="D56" s="60"/>
      <c r="E56" s="60"/>
      <c r="F56" s="60"/>
      <c r="G56" s="60"/>
      <c r="H56" s="61"/>
    </row>
    <row r="57" spans="1:13" ht="15.75" hidden="1" x14ac:dyDescent="0.25">
      <c r="A57" s="63" t="str">
        <f>CONCATENATE("Tableaux de impacts environnementaux coques ",B22)</f>
        <v>Tableaux de impacts environnementaux coques Compact tube 6 FO</v>
      </c>
      <c r="B57" s="64"/>
      <c r="C57" s="64"/>
      <c r="D57" s="64"/>
      <c r="E57" s="64"/>
      <c r="F57" s="64"/>
      <c r="G57" s="64"/>
      <c r="H57" s="65"/>
    </row>
    <row r="58" spans="1:13" ht="14.25" hidden="1" thickTop="1" thickBot="1" x14ac:dyDescent="0.25">
      <c r="A58" s="5" t="s">
        <v>6</v>
      </c>
      <c r="B58" s="6" t="s">
        <v>0</v>
      </c>
      <c r="C58" s="16" t="s">
        <v>7</v>
      </c>
      <c r="D58" s="17" t="s">
        <v>1</v>
      </c>
      <c r="E58" s="17" t="s">
        <v>2</v>
      </c>
      <c r="F58" s="17" t="s">
        <v>3</v>
      </c>
      <c r="G58" s="17" t="s">
        <v>4</v>
      </c>
      <c r="H58" s="51" t="s">
        <v>5</v>
      </c>
    </row>
    <row r="59" spans="1:13" hidden="1" x14ac:dyDescent="0.2">
      <c r="A59" s="52" t="s">
        <v>8</v>
      </c>
      <c r="B59" s="9" t="s">
        <v>9</v>
      </c>
      <c r="C59" s="20">
        <f>VLOOKUP($J59,BDD!$A$7:$I$723,4,FALSE)</f>
        <v>1.8511E-2</v>
      </c>
      <c r="D59" s="4">
        <f>VLOOKUP($J59,BDD!$A$7:$I$723,5,FALSE)</f>
        <v>1.6969999999999999E-2</v>
      </c>
      <c r="E59" s="4">
        <f>VLOOKUP($J59,BDD!$A$7:$I$723,6,FALSE)</f>
        <v>4.7426999999999998E-5</v>
      </c>
      <c r="F59" s="4">
        <f>VLOOKUP($J59,BDD!$A$7:$I$723,7,FALSE)</f>
        <v>5.3846999999999999E-4</v>
      </c>
      <c r="G59" s="4">
        <f>VLOOKUP($J59,BDD!$A$7:$I$723,8,FALSE)</f>
        <v>1.4570000000000001E-8</v>
      </c>
      <c r="H59" s="53">
        <f>VLOOKUP($J59,BDD!$A$7:$I$723,9,FALSE)</f>
        <v>9.5527000000000003E-4</v>
      </c>
      <c r="I59" s="34" t="str">
        <f>CONCATENATE($B$21,"-1")</f>
        <v>Z1222-1</v>
      </c>
      <c r="J59" s="34" t="str">
        <f>CONCATENATE($B$22,"-1")</f>
        <v>Compact tube 6 FO-1</v>
      </c>
      <c r="M59" s="36"/>
    </row>
    <row r="60" spans="1:13" hidden="1" x14ac:dyDescent="0.2">
      <c r="A60" s="54" t="s">
        <v>10</v>
      </c>
      <c r="B60" s="9" t="s">
        <v>11</v>
      </c>
      <c r="C60" s="20">
        <f>VLOOKUP($J60,BDD!$A$7:$I$723,4,FALSE)</f>
        <v>1.1005E-8</v>
      </c>
      <c r="D60" s="4">
        <f>VLOOKUP($J60,BDD!$A$7:$I$723,5,FALSE)</f>
        <v>1.0646999999999999E-8</v>
      </c>
      <c r="E60" s="4">
        <f>VLOOKUP($J60,BDD!$A$7:$I$723,6,FALSE)</f>
        <v>9.6096000000000003E-14</v>
      </c>
      <c r="F60" s="4">
        <f>VLOOKUP($J60,BDD!$A$7:$I$723,7,FALSE)</f>
        <v>3.2051000000000001E-10</v>
      </c>
      <c r="G60" s="4">
        <f>VLOOKUP($J60,BDD!$A$7:$I$723,8,FALSE)</f>
        <v>3.1531999999999999E-14</v>
      </c>
      <c r="H60" s="53">
        <f>VLOOKUP($J60,BDD!$A$7:$I$723,9,FALSE)</f>
        <v>3.7718000000000002E-11</v>
      </c>
      <c r="I60" s="34" t="str">
        <f>CONCATENATE($B$21,"-2")</f>
        <v>Z1222-2</v>
      </c>
      <c r="J60" s="34" t="str">
        <f>CONCATENATE($B$22,"-2")</f>
        <v>Compact tube 6 FO-2</v>
      </c>
      <c r="M60" s="36"/>
    </row>
    <row r="61" spans="1:13" hidden="1" x14ac:dyDescent="0.2">
      <c r="A61" s="54" t="s">
        <v>12</v>
      </c>
      <c r="B61" s="9" t="s">
        <v>57</v>
      </c>
      <c r="C61" s="20">
        <f>VLOOKUP($J61,BDD!$A$7:$I$723,4,FALSE)</f>
        <v>3.8614E-5</v>
      </c>
      <c r="D61" s="4">
        <f>VLOOKUP($J61,BDD!$A$7:$I$723,5,FALSE)</f>
        <v>3.6489000000000002E-5</v>
      </c>
      <c r="E61" s="4">
        <f>VLOOKUP($J61,BDD!$A$7:$I$723,6,FALSE)</f>
        <v>2.1311999999999999E-7</v>
      </c>
      <c r="F61" s="4">
        <f>VLOOKUP($J61,BDD!$A$7:$I$723,7,FALSE)</f>
        <v>1.1242E-6</v>
      </c>
      <c r="G61" s="4">
        <f>VLOOKUP($J61,BDD!$A$7:$I$723,8,FALSE)</f>
        <v>5.1567999999999998E-11</v>
      </c>
      <c r="H61" s="53">
        <f>VLOOKUP($J61,BDD!$A$7:$I$723,9,FALSE)</f>
        <v>7.8767000000000001E-7</v>
      </c>
      <c r="I61" s="34" t="str">
        <f>CONCATENATE($B$21,"-3")</f>
        <v>Z1222-3</v>
      </c>
      <c r="J61" s="34" t="str">
        <f>CONCATENATE($B$22,"-3")</f>
        <v>Compact tube 6 FO-3</v>
      </c>
    </row>
    <row r="62" spans="1:13" hidden="1" x14ac:dyDescent="0.2">
      <c r="A62" s="54" t="s">
        <v>13</v>
      </c>
      <c r="B62" s="9" t="s">
        <v>14</v>
      </c>
      <c r="C62" s="20">
        <f>VLOOKUP($J62,BDD!$A$7:$I$723,4,FALSE)</f>
        <v>6.4664999999999998E-6</v>
      </c>
      <c r="D62" s="4">
        <f>VLOOKUP($J62,BDD!$A$7:$I$723,5,FALSE)</f>
        <v>5.5450000000000003E-6</v>
      </c>
      <c r="E62" s="4">
        <f>VLOOKUP($J62,BDD!$A$7:$I$723,6,FALSE)</f>
        <v>4.8976000000000001E-8</v>
      </c>
      <c r="F62" s="4">
        <f>VLOOKUP($J62,BDD!$A$7:$I$723,7,FALSE)</f>
        <v>1.8787E-7</v>
      </c>
      <c r="G62" s="4">
        <f>VLOOKUP($J62,BDD!$A$7:$I$723,8,FALSE)</f>
        <v>4.7538000000000002E-12</v>
      </c>
      <c r="H62" s="53">
        <f>VLOOKUP($J62,BDD!$A$7:$I$723,9,FALSE)</f>
        <v>6.8467E-7</v>
      </c>
      <c r="I62" s="34" t="str">
        <f>CONCATENATE($B$21,"-4")</f>
        <v>Z1222-4</v>
      </c>
      <c r="J62" s="34" t="str">
        <f>CONCATENATE($B$22,"-4")</f>
        <v>Compact tube 6 FO-4</v>
      </c>
    </row>
    <row r="63" spans="1:13" hidden="1" x14ac:dyDescent="0.2">
      <c r="A63" s="54" t="s">
        <v>15</v>
      </c>
      <c r="B63" s="9" t="s">
        <v>16</v>
      </c>
      <c r="C63" s="20">
        <f>VLOOKUP($J63,BDD!$A$7:$I$723,4,FALSE)</f>
        <v>4.3722000000000003E-6</v>
      </c>
      <c r="D63" s="4">
        <f>VLOOKUP($J63,BDD!$A$7:$I$723,5,FALSE)</f>
        <v>4.1494999999999998E-6</v>
      </c>
      <c r="E63" s="4">
        <f>VLOOKUP($J63,BDD!$A$7:$I$723,6,FALSE)</f>
        <v>1.5144E-8</v>
      </c>
      <c r="F63" s="4">
        <f>VLOOKUP($J63,BDD!$A$7:$I$723,7,FALSE)</f>
        <v>1.2730000000000001E-7</v>
      </c>
      <c r="G63" s="4">
        <f>VLOOKUP($J63,BDD!$A$7:$I$723,8,FALSE)</f>
        <v>2.9747999999999998E-12</v>
      </c>
      <c r="H63" s="53">
        <f>VLOOKUP($J63,BDD!$A$7:$I$723,9,FALSE)</f>
        <v>8.0190000000000005E-8</v>
      </c>
      <c r="I63" s="34" t="str">
        <f>CONCATENATE($B$21,"-5")</f>
        <v>Z1222-5</v>
      </c>
      <c r="J63" s="34" t="str">
        <f>CONCATENATE($B$22,"-5")</f>
        <v>Compact tube 6 FO-5</v>
      </c>
    </row>
    <row r="64" spans="1:13" hidden="1" x14ac:dyDescent="0.2">
      <c r="A64" s="54" t="s">
        <v>17</v>
      </c>
      <c r="B64" s="9" t="s">
        <v>18</v>
      </c>
      <c r="C64" s="20">
        <f>VLOOKUP($J64,BDD!$A$7:$I$723,4,FALSE)</f>
        <v>3.4357E-9</v>
      </c>
      <c r="D64" s="4">
        <f>VLOOKUP($J64,BDD!$A$7:$I$723,5,FALSE)</f>
        <v>3.3101E-9</v>
      </c>
      <c r="E64" s="4">
        <f>VLOOKUP($J64,BDD!$A$7:$I$723,6,FALSE)</f>
        <v>1.8984000000000001E-12</v>
      </c>
      <c r="F64" s="4">
        <f>VLOOKUP($J64,BDD!$A$7:$I$723,7,FALSE)</f>
        <v>1.0005000000000001E-10</v>
      </c>
      <c r="G64" s="4">
        <f>VLOOKUP($J64,BDD!$A$7:$I$723,8,FALSE)</f>
        <v>3.3026000000000001E-15</v>
      </c>
      <c r="H64" s="53">
        <f>VLOOKUP($J64,BDD!$A$7:$I$723,9,FALSE)</f>
        <v>2.3694E-11</v>
      </c>
      <c r="I64" s="34" t="str">
        <f>CONCATENATE($B$21,"-6")</f>
        <v>Z1222-6</v>
      </c>
      <c r="J64" s="34" t="str">
        <f>CONCATENATE($B$22,"-6")</f>
        <v>Compact tube 6 FO-6</v>
      </c>
    </row>
    <row r="65" spans="1:10" hidden="1" x14ac:dyDescent="0.2">
      <c r="A65" s="54" t="s">
        <v>19</v>
      </c>
      <c r="B65" s="9" t="s">
        <v>20</v>
      </c>
      <c r="C65" s="20">
        <f>VLOOKUP($J65,BDD!$A$7:$I$723,4,FALSE)</f>
        <v>0.25841999999999998</v>
      </c>
      <c r="D65" s="4">
        <f>VLOOKUP($J65,BDD!$A$7:$I$723,5,FALSE)</f>
        <v>0.24606</v>
      </c>
      <c r="E65" s="4">
        <f>VLOOKUP($J65,BDD!$A$7:$I$723,6,FALSE)</f>
        <v>6.6644999999999996E-4</v>
      </c>
      <c r="F65" s="4">
        <f>VLOOKUP($J65,BDD!$A$7:$I$723,7,FALSE)</f>
        <v>7.5242E-3</v>
      </c>
      <c r="G65" s="4">
        <f>VLOOKUP($J65,BDD!$A$7:$I$723,8,FALSE)</f>
        <v>1.3406E-7</v>
      </c>
      <c r="H65" s="53">
        <f>VLOOKUP($J65,BDD!$A$7:$I$723,9,FALSE)</f>
        <v>4.1707000000000003E-3</v>
      </c>
      <c r="I65" s="34" t="str">
        <f>CONCATENATE($B$21,"-7")</f>
        <v>Z1222-7</v>
      </c>
      <c r="J65" s="34" t="str">
        <f>CONCATENATE($B$22,"-7")</f>
        <v>Compact tube 6 FO-7</v>
      </c>
    </row>
    <row r="66" spans="1:10" hidden="1" x14ac:dyDescent="0.2">
      <c r="A66" s="54" t="s">
        <v>21</v>
      </c>
      <c r="B66" s="9" t="s">
        <v>20</v>
      </c>
      <c r="C66" s="20">
        <f>VLOOKUP($J66,BDD!$A$7:$I$723,4,FALSE)</f>
        <v>0.55708999999999997</v>
      </c>
      <c r="D66" s="4">
        <f>VLOOKUP($J66,BDD!$A$7:$I$723,5,FALSE)</f>
        <v>0.53542999999999996</v>
      </c>
      <c r="E66" s="4">
        <f>VLOOKUP($J66,BDD!$A$7:$I$723,6,FALSE)</f>
        <v>6.7073000000000002E-4</v>
      </c>
      <c r="F66" s="4">
        <f>VLOOKUP($J66,BDD!$A$7:$I$723,7,FALSE)</f>
        <v>1.6223000000000001E-2</v>
      </c>
      <c r="G66" s="4">
        <f>VLOOKUP($J66,BDD!$A$7:$I$723,8,FALSE)</f>
        <v>1.2918000000000001E-6</v>
      </c>
      <c r="H66" s="53">
        <f>VLOOKUP($J66,BDD!$A$7:$I$723,9,FALSE)</f>
        <v>4.7673999999999998E-3</v>
      </c>
      <c r="I66" s="34" t="str">
        <f>CONCATENATE($B$21,"-8")</f>
        <v>Z1222-8</v>
      </c>
      <c r="J66" s="34" t="str">
        <f>CONCATENATE($B$22,"-8")</f>
        <v>Compact tube 6 FO-8</v>
      </c>
    </row>
    <row r="67" spans="1:10" hidden="1" x14ac:dyDescent="0.2">
      <c r="A67" s="54" t="s">
        <v>22</v>
      </c>
      <c r="B67" s="9" t="s">
        <v>23</v>
      </c>
      <c r="C67" s="20">
        <f>VLOOKUP($J67,BDD!$A$7:$I$723,4,FALSE)</f>
        <v>1.1247E-4</v>
      </c>
      <c r="D67" s="4">
        <f>VLOOKUP($J67,BDD!$A$7:$I$723,5,FALSE)</f>
        <v>1.0828E-4</v>
      </c>
      <c r="E67" s="4">
        <f>VLOOKUP($J67,BDD!$A$7:$I$723,6,FALSE)</f>
        <v>4.2454000000000002E-9</v>
      </c>
      <c r="F67" s="4">
        <f>VLOOKUP($J67,BDD!$A$7:$I$723,7,FALSE)</f>
        <v>3.2751000000000002E-6</v>
      </c>
      <c r="G67" s="4">
        <f>VLOOKUP($J67,BDD!$A$7:$I$723,8,FALSE)</f>
        <v>1.6544E-10</v>
      </c>
      <c r="H67" s="53">
        <f>VLOOKUP($J67,BDD!$A$7:$I$723,9,FALSE)</f>
        <v>9.1312999999999997E-7</v>
      </c>
      <c r="I67" s="34" t="str">
        <f>CONCATENATE($B$21,"-9")</f>
        <v>Z1222-9</v>
      </c>
      <c r="J67" s="34" t="str">
        <f>CONCATENATE($B$22,"-9")</f>
        <v>Compact tube 6 FO-9</v>
      </c>
    </row>
    <row r="68" spans="1:10" hidden="1" x14ac:dyDescent="0.2">
      <c r="A68" s="54" t="s">
        <v>24</v>
      </c>
      <c r="B68" s="9" t="s">
        <v>23</v>
      </c>
      <c r="C68" s="20">
        <f>VLOOKUP($J68,BDD!$A$7:$I$723,4,FALSE)</f>
        <v>1.8252999999999999</v>
      </c>
      <c r="D68" s="4">
        <f>VLOOKUP($J68,BDD!$A$7:$I$723,5,FALSE)</f>
        <v>0.72524999999999995</v>
      </c>
      <c r="E68" s="4">
        <f>VLOOKUP($J68,BDD!$A$7:$I$723,6,FALSE)</f>
        <v>7.8009999999999998E-3</v>
      </c>
      <c r="F68" s="4">
        <f>VLOOKUP($J68,BDD!$A$7:$I$723,7,FALSE)</f>
        <v>5.2385000000000001E-2</v>
      </c>
      <c r="G68" s="4">
        <f>VLOOKUP($J68,BDD!$A$7:$I$723,8,FALSE)</f>
        <v>5.7145000000000005E-7</v>
      </c>
      <c r="H68" s="53">
        <f>VLOOKUP($J68,BDD!$A$7:$I$723,9,FALSE)</f>
        <v>1.0398000000000001</v>
      </c>
      <c r="I68" s="34" t="str">
        <f>CONCATENATE($B$21,"-10")</f>
        <v>Z1222-10</v>
      </c>
      <c r="J68" s="34" t="str">
        <f>CONCATENATE($B$22,"-10")</f>
        <v>Compact tube 6 FO-10</v>
      </c>
    </row>
    <row r="69" spans="1:10" ht="13.5" hidden="1" thickBot="1" x14ac:dyDescent="0.25">
      <c r="A69" s="55" t="s">
        <v>25</v>
      </c>
      <c r="B69" s="24" t="s">
        <v>23</v>
      </c>
      <c r="C69" s="25">
        <f>VLOOKUP($J69,BDD!$A$7:$I$723,4,FALSE)</f>
        <v>1.5932999999999999</v>
      </c>
      <c r="D69" s="26">
        <f>VLOOKUP($J69,BDD!$A$7:$I$723,5,FALSE)</f>
        <v>1.5118</v>
      </c>
      <c r="E69" s="26">
        <f>VLOOKUP($J69,BDD!$A$7:$I$723,6,FALSE)</f>
        <v>1.9445E-3</v>
      </c>
      <c r="F69" s="26">
        <f>VLOOKUP($J69,BDD!$A$7:$I$723,7,FALSE)</f>
        <v>4.6383000000000001E-2</v>
      </c>
      <c r="G69" s="26">
        <f>VLOOKUP($J69,BDD!$A$7:$I$723,8,FALSE)</f>
        <v>3.4754E-7</v>
      </c>
      <c r="H69" s="56">
        <f>VLOOKUP($J69,BDD!$A$7:$I$723,9,FALSE)</f>
        <v>3.3133999999999997E-2</v>
      </c>
      <c r="I69" s="34" t="str">
        <f>CONCATENATE($B$21,"-11")</f>
        <v>Z1222-11</v>
      </c>
      <c r="J69" s="34" t="str">
        <f>CONCATENATE($B$22,"-11")</f>
        <v>Compact tube 6 FO-11</v>
      </c>
    </row>
    <row r="70" spans="1:10" hidden="1" x14ac:dyDescent="0.2">
      <c r="A70" s="57" t="s">
        <v>26</v>
      </c>
      <c r="B70" s="8" t="s">
        <v>20</v>
      </c>
      <c r="C70" s="29">
        <f>VLOOKUP($J70,BDD!$A$7:$I$723,4,FALSE)</f>
        <v>2.0523E-2</v>
      </c>
      <c r="D70" s="7">
        <f>VLOOKUP($J70,BDD!$A$7:$I$723,5,FALSE)</f>
        <v>1.9890999999999999E-2</v>
      </c>
      <c r="E70" s="7">
        <f>VLOOKUP($J70,BDD!$A$7:$I$723,6,FALSE)</f>
        <v>8.9387000000000005E-7</v>
      </c>
      <c r="F70" s="7">
        <f>VLOOKUP($J70,BDD!$A$7:$I$723,7,FALSE)</f>
        <v>5.9772999999999998E-4</v>
      </c>
      <c r="G70" s="7">
        <f>VLOOKUP($J70,BDD!$A$7:$I$723,8,FALSE)</f>
        <v>6.1096999999999994E-8</v>
      </c>
      <c r="H70" s="58">
        <f>VLOOKUP($J70,BDD!$A$7:$I$723,9,FALSE)</f>
        <v>3.2935999999999998E-5</v>
      </c>
      <c r="I70" s="34" t="str">
        <f>CONCATENATE($B$21,"-12")</f>
        <v>Z1222-12</v>
      </c>
      <c r="J70" s="34" t="str">
        <f>CONCATENATE($B$22,"-12")</f>
        <v>Compact tube 6 FO-12</v>
      </c>
    </row>
    <row r="71" spans="1:10" hidden="1" x14ac:dyDescent="0.2">
      <c r="A71" s="57" t="s">
        <v>27</v>
      </c>
      <c r="B71" s="9" t="s">
        <v>20</v>
      </c>
      <c r="C71" s="20">
        <f>VLOOKUP($J71,BDD!$A$7:$I$723,4,FALSE)</f>
        <v>0</v>
      </c>
      <c r="D71" s="4">
        <f>VLOOKUP($J71,BDD!$A$7:$I$723,5,FALSE)</f>
        <v>0</v>
      </c>
      <c r="E71" s="4">
        <f>VLOOKUP($J71,BDD!$A$7:$I$723,6,FALSE)</f>
        <v>0</v>
      </c>
      <c r="F71" s="4">
        <f>VLOOKUP($J71,BDD!$A$7:$I$723,7,FALSE)</f>
        <v>0</v>
      </c>
      <c r="G71" s="4">
        <f>VLOOKUP($J71,BDD!$A$7:$I$723,8,FALSE)</f>
        <v>0</v>
      </c>
      <c r="H71" s="53">
        <f>VLOOKUP($J71,BDD!$A$7:$I$723,9,FALSE)</f>
        <v>0</v>
      </c>
      <c r="I71" s="34" t="str">
        <f>CONCATENATE($B$21,"-13")</f>
        <v>Z1222-13</v>
      </c>
      <c r="J71" s="34" t="str">
        <f>CONCATENATE($B$22,"-13")</f>
        <v>Compact tube 6 FO-13</v>
      </c>
    </row>
    <row r="72" spans="1:10" hidden="1" x14ac:dyDescent="0.2">
      <c r="A72" s="57" t="s">
        <v>28</v>
      </c>
      <c r="B72" s="9" t="s">
        <v>20</v>
      </c>
      <c r="C72" s="20">
        <f>VLOOKUP($J72,BDD!$A$7:$I$723,4,FALSE)</f>
        <v>2.0523E-2</v>
      </c>
      <c r="D72" s="4">
        <f>VLOOKUP($J72,BDD!$A$7:$I$723,5,FALSE)</f>
        <v>1.9890999999999999E-2</v>
      </c>
      <c r="E72" s="4">
        <f>VLOOKUP($J72,BDD!$A$7:$I$723,6,FALSE)</f>
        <v>8.9387000000000005E-7</v>
      </c>
      <c r="F72" s="4">
        <f>VLOOKUP($J72,BDD!$A$7:$I$723,7,FALSE)</f>
        <v>5.9772999999999998E-4</v>
      </c>
      <c r="G72" s="4">
        <f>VLOOKUP($J72,BDD!$A$7:$I$723,8,FALSE)</f>
        <v>6.1096999999999994E-8</v>
      </c>
      <c r="H72" s="53">
        <f>VLOOKUP($J72,BDD!$A$7:$I$723,9,FALSE)</f>
        <v>3.2935999999999998E-5</v>
      </c>
      <c r="I72" s="34" t="str">
        <f>CONCATENATE($B$21,"-14")</f>
        <v>Z1222-14</v>
      </c>
      <c r="J72" s="34" t="str">
        <f>CONCATENATE($B$22,"-14")</f>
        <v>Compact tube 6 FO-14</v>
      </c>
    </row>
    <row r="73" spans="1:10" hidden="1" x14ac:dyDescent="0.2">
      <c r="A73" s="57" t="s">
        <v>29</v>
      </c>
      <c r="B73" s="9" t="s">
        <v>20</v>
      </c>
      <c r="C73" s="20">
        <f>VLOOKUP($J73,BDD!$A$7:$I$723,4,FALSE)</f>
        <v>0.48279</v>
      </c>
      <c r="D73" s="4">
        <f>VLOOKUP($J73,BDD!$A$7:$I$723,5,FALSE)</f>
        <v>0.46333000000000002</v>
      </c>
      <c r="E73" s="4">
        <f>VLOOKUP($J73,BDD!$A$7:$I$723,6,FALSE)</f>
        <v>6.6984E-4</v>
      </c>
      <c r="F73" s="4">
        <f>VLOOKUP($J73,BDD!$A$7:$I$723,7,FALSE)</f>
        <v>1.4059E-2</v>
      </c>
      <c r="G73" s="4">
        <f>VLOOKUP($J73,BDD!$A$7:$I$723,8,FALSE)</f>
        <v>1.2306999999999999E-6</v>
      </c>
      <c r="H73" s="53">
        <f>VLOOKUP($J73,BDD!$A$7:$I$723,9,FALSE)</f>
        <v>4.7345E-3</v>
      </c>
      <c r="I73" s="34" t="str">
        <f>CONCATENATE($B$21,"-15")</f>
        <v>Z1222-15</v>
      </c>
      <c r="J73" s="34" t="str">
        <f>CONCATENATE($B$22,"-15")</f>
        <v>Compact tube 6 FO-15</v>
      </c>
    </row>
    <row r="74" spans="1:10" hidden="1" x14ac:dyDescent="0.2">
      <c r="A74" s="57" t="s">
        <v>30</v>
      </c>
      <c r="B74" s="9" t="s">
        <v>20</v>
      </c>
      <c r="C74" s="20">
        <f>VLOOKUP($J74,BDD!$A$7:$I$723,4,FALSE)</f>
        <v>5.3777999999999999E-2</v>
      </c>
      <c r="D74" s="4">
        <f>VLOOKUP($J74,BDD!$A$7:$I$723,5,FALSE)</f>
        <v>5.2212000000000001E-2</v>
      </c>
      <c r="E74" s="4">
        <f>VLOOKUP($J74,BDD!$A$7:$I$723,6,FALSE)</f>
        <v>0</v>
      </c>
      <c r="F74" s="4">
        <f>VLOOKUP($J74,BDD!$A$7:$I$723,7,FALSE)</f>
        <v>1.5663000000000001E-3</v>
      </c>
      <c r="G74" s="4">
        <f>VLOOKUP($J74,BDD!$A$7:$I$723,8,FALSE)</f>
        <v>0</v>
      </c>
      <c r="H74" s="53">
        <f>VLOOKUP($J74,BDD!$A$7:$I$723,9,FALSE)</f>
        <v>0</v>
      </c>
      <c r="I74" s="34" t="str">
        <f>CONCATENATE($B$21,"-16")</f>
        <v>Z1222-16</v>
      </c>
      <c r="J74" s="34" t="str">
        <f>CONCATENATE($B$22,"-16")</f>
        <v>Compact tube 6 FO-16</v>
      </c>
    </row>
    <row r="75" spans="1:10" hidden="1" x14ac:dyDescent="0.2">
      <c r="A75" s="57" t="s">
        <v>31</v>
      </c>
      <c r="B75" s="9" t="s">
        <v>20</v>
      </c>
      <c r="C75" s="20">
        <f>VLOOKUP($J75,BDD!$A$7:$I$723,4,FALSE)</f>
        <v>0.53656999999999999</v>
      </c>
      <c r="D75" s="4">
        <f>VLOOKUP($J75,BDD!$A$7:$I$723,5,FALSE)</f>
        <v>0.51554</v>
      </c>
      <c r="E75" s="4">
        <f>VLOOKUP($J75,BDD!$A$7:$I$723,6,FALSE)</f>
        <v>6.6984E-4</v>
      </c>
      <c r="F75" s="4">
        <f>VLOOKUP($J75,BDD!$A$7:$I$723,7,FALSE)</f>
        <v>1.5625E-2</v>
      </c>
      <c r="G75" s="4">
        <f>VLOOKUP($J75,BDD!$A$7:$I$723,8,FALSE)</f>
        <v>1.2306999999999999E-6</v>
      </c>
      <c r="H75" s="53">
        <f>VLOOKUP($J75,BDD!$A$7:$I$723,9,FALSE)</f>
        <v>4.7345E-3</v>
      </c>
      <c r="I75" s="34" t="str">
        <f>CONCATENATE($B$21,"-17")</f>
        <v>Z1222-17</v>
      </c>
      <c r="J75" s="34" t="str">
        <f>CONCATENATE($B$22,"-17")</f>
        <v>Compact tube 6 FO-17</v>
      </c>
    </row>
    <row r="76" spans="1:10" hidden="1" x14ac:dyDescent="0.2">
      <c r="A76" s="57" t="s">
        <v>32</v>
      </c>
      <c r="B76" s="9" t="s">
        <v>33</v>
      </c>
      <c r="C76" s="20">
        <f>VLOOKUP($J76,BDD!$A$7:$I$723,4,FALSE)</f>
        <v>0</v>
      </c>
      <c r="D76" s="4">
        <f>VLOOKUP($J76,BDD!$A$7:$I$723,5,FALSE)</f>
        <v>0</v>
      </c>
      <c r="E76" s="4">
        <f>VLOOKUP($J76,BDD!$A$7:$I$723,6,FALSE)</f>
        <v>0</v>
      </c>
      <c r="F76" s="4">
        <f>VLOOKUP($J76,BDD!$A$7:$I$723,7,FALSE)</f>
        <v>0</v>
      </c>
      <c r="G76" s="4">
        <f>VLOOKUP($J76,BDD!$A$7:$I$723,8,FALSE)</f>
        <v>0</v>
      </c>
      <c r="H76" s="53">
        <f>VLOOKUP($J76,BDD!$A$7:$I$723,9,FALSE)</f>
        <v>0</v>
      </c>
      <c r="I76" s="34" t="str">
        <f>CONCATENATE($B$21,"-18")</f>
        <v>Z1222-18</v>
      </c>
      <c r="J76" s="34" t="str">
        <f>CONCATENATE($B$22,"-18")</f>
        <v>Compact tube 6 FO-18</v>
      </c>
    </row>
    <row r="77" spans="1:10" hidden="1" x14ac:dyDescent="0.2">
      <c r="A77" s="57" t="s">
        <v>34</v>
      </c>
      <c r="B77" s="9" t="s">
        <v>20</v>
      </c>
      <c r="C77" s="20">
        <f>VLOOKUP($J77,BDD!$A$7:$I$723,4,FALSE)</f>
        <v>0</v>
      </c>
      <c r="D77" s="4">
        <f>VLOOKUP($J77,BDD!$A$7:$I$723,5,FALSE)</f>
        <v>0</v>
      </c>
      <c r="E77" s="4">
        <f>VLOOKUP($J77,BDD!$A$7:$I$723,6,FALSE)</f>
        <v>0</v>
      </c>
      <c r="F77" s="4">
        <f>VLOOKUP($J77,BDD!$A$7:$I$723,7,FALSE)</f>
        <v>0</v>
      </c>
      <c r="G77" s="4">
        <f>VLOOKUP($J77,BDD!$A$7:$I$723,8,FALSE)</f>
        <v>0</v>
      </c>
      <c r="H77" s="53">
        <f>VLOOKUP($J77,BDD!$A$7:$I$723,9,FALSE)</f>
        <v>0</v>
      </c>
      <c r="I77" s="34" t="str">
        <f>CONCATENATE($B$21,"-19")</f>
        <v>Z1222-19</v>
      </c>
      <c r="J77" s="34" t="str">
        <f>CONCATENATE($B$22,"-19")</f>
        <v>Compact tube 6 FO-19</v>
      </c>
    </row>
    <row r="78" spans="1:10" hidden="1" x14ac:dyDescent="0.2">
      <c r="A78" s="57" t="s">
        <v>35</v>
      </c>
      <c r="B78" s="9" t="s">
        <v>20</v>
      </c>
      <c r="C78" s="20">
        <f>VLOOKUP($J78,BDD!$A$7:$I$723,4,FALSE)</f>
        <v>0</v>
      </c>
      <c r="D78" s="4">
        <f>VLOOKUP($J78,BDD!$A$7:$I$723,5,FALSE)</f>
        <v>0</v>
      </c>
      <c r="E78" s="4">
        <f>VLOOKUP($J78,BDD!$A$7:$I$723,6,FALSE)</f>
        <v>0</v>
      </c>
      <c r="F78" s="4">
        <f>VLOOKUP($J78,BDD!$A$7:$I$723,7,FALSE)</f>
        <v>0</v>
      </c>
      <c r="G78" s="4">
        <f>VLOOKUP($J78,BDD!$A$7:$I$723,8,FALSE)</f>
        <v>0</v>
      </c>
      <c r="H78" s="53">
        <f>VLOOKUP($J78,BDD!$A$7:$I$723,9,FALSE)</f>
        <v>0</v>
      </c>
      <c r="I78" s="34" t="str">
        <f>CONCATENATE($B$21,"-20")</f>
        <v>Z1222-20</v>
      </c>
      <c r="J78" s="34" t="str">
        <f>CONCATENATE($B$22,"-20")</f>
        <v>Compact tube 6 FO-20</v>
      </c>
    </row>
    <row r="79" spans="1:10" hidden="1" x14ac:dyDescent="0.2">
      <c r="A79" s="57" t="s">
        <v>36</v>
      </c>
      <c r="B79" s="9" t="s">
        <v>33</v>
      </c>
      <c r="C79" s="20">
        <f>VLOOKUP($J79,BDD!$A$7:$I$723,4,FALSE)</f>
        <v>1.1425000000000001E-3</v>
      </c>
      <c r="D79" s="4">
        <f>VLOOKUP($J79,BDD!$A$7:$I$723,5,FALSE)</f>
        <v>1.4491999999999999E-4</v>
      </c>
      <c r="E79" s="4">
        <f>VLOOKUP($J79,BDD!$A$7:$I$723,6,FALSE)</f>
        <v>0</v>
      </c>
      <c r="F79" s="4">
        <f>VLOOKUP($J79,BDD!$A$7:$I$723,7,FALSE)</f>
        <v>3.2549000000000003E-5</v>
      </c>
      <c r="G79" s="4">
        <f>VLOOKUP($J79,BDD!$A$7:$I$723,8,FALSE)</f>
        <v>0</v>
      </c>
      <c r="H79" s="53">
        <f>VLOOKUP($J79,BDD!$A$7:$I$723,9,FALSE)</f>
        <v>9.6502999999999997E-4</v>
      </c>
      <c r="I79" s="34" t="str">
        <f>CONCATENATE($B$21,"-21")</f>
        <v>Z1222-21</v>
      </c>
      <c r="J79" s="34" t="str">
        <f>CONCATENATE($B$22,"-21")</f>
        <v>Compact tube 6 FO-21</v>
      </c>
    </row>
    <row r="80" spans="1:10" hidden="1" x14ac:dyDescent="0.2">
      <c r="A80" s="57" t="s">
        <v>37</v>
      </c>
      <c r="B80" s="9" t="s">
        <v>33</v>
      </c>
      <c r="C80" s="20">
        <f>VLOOKUP($J80,BDD!$A$7:$I$723,4,FALSE)</f>
        <v>1.0182E-2</v>
      </c>
      <c r="D80" s="4">
        <f>VLOOKUP($J80,BDD!$A$7:$I$723,5,FALSE)</f>
        <v>8.8109999999999994E-3</v>
      </c>
      <c r="E80" s="4">
        <f>VLOOKUP($J80,BDD!$A$7:$I$723,6,FALSE)</f>
        <v>1.6854E-6</v>
      </c>
      <c r="F80" s="4">
        <f>VLOOKUP($J80,BDD!$A$7:$I$723,7,FALSE)</f>
        <v>2.9577E-4</v>
      </c>
      <c r="G80" s="4">
        <f>VLOOKUP($J80,BDD!$A$7:$I$723,8,FALSE)</f>
        <v>2.4067E-8</v>
      </c>
      <c r="H80" s="53">
        <f>VLOOKUP($J80,BDD!$A$7:$I$723,9,FALSE)</f>
        <v>1.0740000000000001E-3</v>
      </c>
      <c r="I80" s="34" t="str">
        <f>CONCATENATE($B$21,"-22")</f>
        <v>Z1222-22</v>
      </c>
      <c r="J80" s="34" t="str">
        <f>CONCATENATE($B$22,"-22")</f>
        <v>Compact tube 6 FO-22</v>
      </c>
    </row>
    <row r="81" spans="1:13" hidden="1" x14ac:dyDescent="0.2">
      <c r="A81" s="57" t="s">
        <v>38</v>
      </c>
      <c r="B81" s="9" t="s">
        <v>33</v>
      </c>
      <c r="C81" s="20">
        <f>VLOOKUP($J81,BDD!$A$7:$I$723,4,FALSE)</f>
        <v>1.2879999999999999E-4</v>
      </c>
      <c r="D81" s="4">
        <f>VLOOKUP($J81,BDD!$A$7:$I$723,5,FALSE)</f>
        <v>1.2499000000000001E-4</v>
      </c>
      <c r="E81" s="4">
        <f>VLOOKUP($J81,BDD!$A$7:$I$723,6,FALSE)</f>
        <v>1.2003999999999999E-9</v>
      </c>
      <c r="F81" s="4">
        <f>VLOOKUP($J81,BDD!$A$7:$I$723,7,FALSE)</f>
        <v>3.7515E-6</v>
      </c>
      <c r="G81" s="4">
        <f>VLOOKUP($J81,BDD!$A$7:$I$723,8,FALSE)</f>
        <v>3.9587999999999998E-10</v>
      </c>
      <c r="H81" s="53">
        <f>VLOOKUP($J81,BDD!$A$7:$I$723,9,FALSE)</f>
        <v>5.6360999999999998E-8</v>
      </c>
      <c r="I81" s="34" t="str">
        <f>CONCATENATE($B$21,"-23")</f>
        <v>Z1222-23</v>
      </c>
      <c r="J81" s="34" t="str">
        <f>CONCATENATE($B$22,"-23")</f>
        <v>Compact tube 6 FO-23</v>
      </c>
    </row>
    <row r="82" spans="1:13" hidden="1" x14ac:dyDescent="0.2">
      <c r="A82" s="57" t="s">
        <v>39</v>
      </c>
      <c r="B82" s="9" t="s">
        <v>33</v>
      </c>
      <c r="C82" s="20">
        <f>VLOOKUP($J82,BDD!$A$7:$I$723,4,FALSE)</f>
        <v>0</v>
      </c>
      <c r="D82" s="4">
        <f>VLOOKUP($J82,BDD!$A$7:$I$723,5,FALSE)</f>
        <v>0</v>
      </c>
      <c r="E82" s="4">
        <f>VLOOKUP($J82,BDD!$A$7:$I$723,6,FALSE)</f>
        <v>0</v>
      </c>
      <c r="F82" s="4">
        <f>VLOOKUP($J82,BDD!$A$7:$I$723,7,FALSE)</f>
        <v>0</v>
      </c>
      <c r="G82" s="4">
        <f>VLOOKUP($J82,BDD!$A$7:$I$723,8,FALSE)</f>
        <v>0</v>
      </c>
      <c r="H82" s="53">
        <f>VLOOKUP($J82,BDD!$A$7:$I$723,9,FALSE)</f>
        <v>0</v>
      </c>
      <c r="I82" s="34" t="str">
        <f>CONCATENATE($B$21,"-24")</f>
        <v>Z1222-24</v>
      </c>
      <c r="J82" s="34" t="str">
        <f>CONCATENATE($B$22,"-24")</f>
        <v>Compact tube 6 FO-24</v>
      </c>
    </row>
    <row r="83" spans="1:13" hidden="1" x14ac:dyDescent="0.2">
      <c r="A83" s="57" t="s">
        <v>40</v>
      </c>
      <c r="B83" s="9" t="s">
        <v>33</v>
      </c>
      <c r="C83" s="20">
        <f>VLOOKUP($J83,BDD!$A$7:$I$723,4,FALSE)</f>
        <v>0</v>
      </c>
      <c r="D83" s="4">
        <f>VLOOKUP($J83,BDD!$A$7:$I$723,5,FALSE)</f>
        <v>0</v>
      </c>
      <c r="E83" s="4">
        <f>VLOOKUP($J83,BDD!$A$7:$I$723,6,FALSE)</f>
        <v>0</v>
      </c>
      <c r="F83" s="4">
        <f>VLOOKUP($J83,BDD!$A$7:$I$723,7,FALSE)</f>
        <v>0</v>
      </c>
      <c r="G83" s="4">
        <f>VLOOKUP($J83,BDD!$A$7:$I$723,8,FALSE)</f>
        <v>0</v>
      </c>
      <c r="H83" s="53">
        <f>VLOOKUP($J83,BDD!$A$7:$I$723,9,FALSE)</f>
        <v>0</v>
      </c>
      <c r="I83" s="34" t="str">
        <f>CONCATENATE($B$21,"-25")</f>
        <v>Z1222-25</v>
      </c>
      <c r="J83" s="34" t="str">
        <f>CONCATENATE($B$22,"-25")</f>
        <v>Compact tube 6 FO-25</v>
      </c>
    </row>
    <row r="84" spans="1:13" hidden="1" x14ac:dyDescent="0.2">
      <c r="A84" s="57" t="s">
        <v>41</v>
      </c>
      <c r="B84" s="9" t="s">
        <v>33</v>
      </c>
      <c r="C84" s="20">
        <f>VLOOKUP($J84,BDD!$A$7:$I$723,4,FALSE)</f>
        <v>0</v>
      </c>
      <c r="D84" s="4">
        <f>VLOOKUP($J84,BDD!$A$7:$I$723,5,FALSE)</f>
        <v>0</v>
      </c>
      <c r="E84" s="4">
        <f>VLOOKUP($J84,BDD!$A$7:$I$723,6,FALSE)</f>
        <v>0</v>
      </c>
      <c r="F84" s="4">
        <f>VLOOKUP($J84,BDD!$A$7:$I$723,7,FALSE)</f>
        <v>0</v>
      </c>
      <c r="G84" s="4">
        <f>VLOOKUP($J84,BDD!$A$7:$I$723,8,FALSE)</f>
        <v>0</v>
      </c>
      <c r="H84" s="53">
        <f>VLOOKUP($J84,BDD!$A$7:$I$723,9,FALSE)</f>
        <v>0</v>
      </c>
      <c r="I84" s="34" t="str">
        <f>CONCATENATE($B$21,"-26")</f>
        <v>Z1222-26</v>
      </c>
      <c r="J84" s="34" t="str">
        <f>CONCATENATE($B$22,"-26")</f>
        <v>Compact tube 6 FO-26</v>
      </c>
    </row>
    <row r="85" spans="1:13" hidden="1" x14ac:dyDescent="0.2">
      <c r="A85" s="57" t="s">
        <v>42</v>
      </c>
      <c r="B85" s="31" t="s">
        <v>20</v>
      </c>
      <c r="C85" s="20">
        <f>VLOOKUP($J85,BDD!$A$7:$I$723,4,FALSE)</f>
        <v>0</v>
      </c>
      <c r="D85" s="4">
        <f>VLOOKUP($J85,BDD!$A$7:$I$723,5,FALSE)</f>
        <v>0</v>
      </c>
      <c r="E85" s="4">
        <f>VLOOKUP($J85,BDD!$A$7:$I$723,6,FALSE)</f>
        <v>0</v>
      </c>
      <c r="F85" s="4">
        <f>VLOOKUP($J85,BDD!$A$7:$I$723,7,FALSE)</f>
        <v>0</v>
      </c>
      <c r="G85" s="4">
        <f>VLOOKUP($J85,BDD!$A$7:$I$723,8,FALSE)</f>
        <v>0</v>
      </c>
      <c r="H85" s="53">
        <f>VLOOKUP($J85,BDD!$A$7:$I$723,9,FALSE)</f>
        <v>0</v>
      </c>
      <c r="I85" s="34" t="str">
        <f>CONCATENATE($B$21,"-27")</f>
        <v>Z1222-27</v>
      </c>
      <c r="J85" s="34" t="str">
        <f>CONCATENATE($B$22,"-27")</f>
        <v>Compact tube 6 FO-27</v>
      </c>
    </row>
    <row r="86" spans="1:13" hidden="1" x14ac:dyDescent="0.2">
      <c r="A86" s="59"/>
      <c r="B86" s="60"/>
      <c r="C86" s="60"/>
      <c r="D86" s="60"/>
      <c r="E86" s="60"/>
      <c r="F86" s="60"/>
      <c r="G86" s="60"/>
      <c r="H86" s="61"/>
    </row>
    <row r="87" spans="1:13" ht="27" customHeight="1" thickBot="1" x14ac:dyDescent="0.25">
      <c r="A87" s="66" t="str">
        <f>CONCATENATE("Câble ",B21," ",B23," FO - Version ",B22)</f>
        <v>Câble Z1222 48 FO - Version Compact tube 6 FO</v>
      </c>
      <c r="B87" s="67"/>
      <c r="C87" s="67"/>
      <c r="D87" s="67"/>
      <c r="E87" s="67"/>
      <c r="F87" s="67"/>
      <c r="G87" s="67"/>
      <c r="H87" s="68"/>
    </row>
    <row r="88" spans="1:13" ht="14.25" thickTop="1" thickBot="1" x14ac:dyDescent="0.25">
      <c r="A88" s="5" t="s">
        <v>6</v>
      </c>
      <c r="B88" s="6" t="s">
        <v>0</v>
      </c>
      <c r="C88" s="16" t="s">
        <v>7</v>
      </c>
      <c r="D88" s="17" t="s">
        <v>1</v>
      </c>
      <c r="E88" s="17" t="s">
        <v>2</v>
      </c>
      <c r="F88" s="17" t="s">
        <v>3</v>
      </c>
      <c r="G88" s="17" t="s">
        <v>4</v>
      </c>
      <c r="H88" s="51" t="s">
        <v>5</v>
      </c>
    </row>
    <row r="89" spans="1:13" x14ac:dyDescent="0.2">
      <c r="A89" s="52" t="s">
        <v>8</v>
      </c>
      <c r="B89" s="9" t="s">
        <v>9</v>
      </c>
      <c r="C89" s="20">
        <f>C29+($B$23/$B$24)*C59</f>
        <v>0.35464799999999996</v>
      </c>
      <c r="D89" s="4">
        <f t="shared" ref="D89:H89" si="0">D29+($B$23/$B$24)*D59</f>
        <v>0.26885999999999999</v>
      </c>
      <c r="E89" s="4">
        <f t="shared" si="0"/>
        <v>4.1246160000000002E-3</v>
      </c>
      <c r="F89" s="4">
        <f t="shared" si="0"/>
        <v>1.4565760000000001E-2</v>
      </c>
      <c r="G89" s="4">
        <f t="shared" si="0"/>
        <v>1.1656000000000001E-7</v>
      </c>
      <c r="H89" s="53">
        <f t="shared" si="0"/>
        <v>6.7093159999999999E-2</v>
      </c>
      <c r="M89" s="36"/>
    </row>
    <row r="90" spans="1:13" x14ac:dyDescent="0.2">
      <c r="A90" s="54" t="s">
        <v>10</v>
      </c>
      <c r="B90" s="9" t="s">
        <v>11</v>
      </c>
      <c r="C90" s="20">
        <f t="shared" ref="C90:H90" si="1">C30+($B$23/$B$24)*C60</f>
        <v>1.2784299999999999E-7</v>
      </c>
      <c r="D90" s="4">
        <f t="shared" si="1"/>
        <v>1.2151799999999999E-7</v>
      </c>
      <c r="E90" s="4">
        <f t="shared" si="1"/>
        <v>8.3572680000000005E-12</v>
      </c>
      <c r="F90" s="4">
        <f t="shared" si="1"/>
        <v>3.6695800000000001E-9</v>
      </c>
      <c r="G90" s="4">
        <f t="shared" si="1"/>
        <v>2.5225599999999999E-13</v>
      </c>
      <c r="H90" s="53">
        <f t="shared" si="1"/>
        <v>2.6491439999999998E-9</v>
      </c>
      <c r="M90" s="36"/>
    </row>
    <row r="91" spans="1:13" x14ac:dyDescent="0.2">
      <c r="A91" s="54" t="s">
        <v>12</v>
      </c>
      <c r="B91" s="9" t="s">
        <v>57</v>
      </c>
      <c r="C91" s="20">
        <f t="shared" ref="C91:H91" si="2">C31+($B$23/$B$24)*C61</f>
        <v>6.1854199999999992E-4</v>
      </c>
      <c r="D91" s="4">
        <f t="shared" si="2"/>
        <v>5.2371199999999996E-4</v>
      </c>
      <c r="E91" s="4">
        <f t="shared" si="2"/>
        <v>1.8534959999999998E-5</v>
      </c>
      <c r="F91" s="4">
        <f t="shared" si="2"/>
        <v>2.0978599999999999E-5</v>
      </c>
      <c r="G91" s="4">
        <f t="shared" si="2"/>
        <v>4.1254399999999999E-10</v>
      </c>
      <c r="H91" s="53">
        <f t="shared" si="2"/>
        <v>5.5322359999999995E-5</v>
      </c>
    </row>
    <row r="92" spans="1:13" x14ac:dyDescent="0.2">
      <c r="A92" s="54" t="s">
        <v>13</v>
      </c>
      <c r="B92" s="9" t="s">
        <v>14</v>
      </c>
      <c r="C92" s="20">
        <f t="shared" ref="C92:H92" si="3">C32+($B$23/$B$24)*C62</f>
        <v>1.56892E-4</v>
      </c>
      <c r="D92" s="4">
        <f t="shared" si="3"/>
        <v>9.7782999999999995E-5</v>
      </c>
      <c r="E92" s="4">
        <f t="shared" si="3"/>
        <v>4.2594080000000005E-6</v>
      </c>
      <c r="F92" s="4">
        <f t="shared" si="3"/>
        <v>6.7654600000000004E-6</v>
      </c>
      <c r="G92" s="4">
        <f t="shared" si="3"/>
        <v>3.8030400000000002E-11</v>
      </c>
      <c r="H92" s="53">
        <f t="shared" si="3"/>
        <v>4.8088360000000003E-5</v>
      </c>
    </row>
    <row r="93" spans="1:13" x14ac:dyDescent="0.2">
      <c r="A93" s="54" t="s">
        <v>15</v>
      </c>
      <c r="B93" s="9" t="s">
        <v>16</v>
      </c>
      <c r="C93" s="20">
        <f t="shared" ref="C93:H93" si="4">C33+($B$23/$B$24)*C63</f>
        <v>6.9467599999999992E-5</v>
      </c>
      <c r="D93" s="4">
        <f t="shared" si="4"/>
        <v>6.0276000000000004E-5</v>
      </c>
      <c r="E93" s="4">
        <f t="shared" si="4"/>
        <v>1.317052E-6</v>
      </c>
      <c r="F93" s="4">
        <f t="shared" si="4"/>
        <v>2.2418000000000003E-6</v>
      </c>
      <c r="G93" s="4">
        <f t="shared" si="4"/>
        <v>2.3798399999999998E-11</v>
      </c>
      <c r="H93" s="53">
        <f t="shared" si="4"/>
        <v>5.6321200000000004E-6</v>
      </c>
    </row>
    <row r="94" spans="1:13" x14ac:dyDescent="0.2">
      <c r="A94" s="54" t="s">
        <v>17</v>
      </c>
      <c r="B94" s="9" t="s">
        <v>18</v>
      </c>
      <c r="C94" s="20">
        <f t="shared" ref="C94:H94" si="5">C34+($B$23/$B$24)*C64</f>
        <v>1.2110856E-6</v>
      </c>
      <c r="D94" s="4">
        <f t="shared" si="5"/>
        <v>1.2080808000000002E-6</v>
      </c>
      <c r="E94" s="4">
        <f t="shared" si="5"/>
        <v>1.6509720000000002E-10</v>
      </c>
      <c r="F94" s="4">
        <f t="shared" si="5"/>
        <v>1.2119900000000001E-9</v>
      </c>
      <c r="G94" s="4">
        <f t="shared" si="5"/>
        <v>2.64208E-14</v>
      </c>
      <c r="H94" s="53">
        <f t="shared" si="5"/>
        <v>1.6641520000000001E-9</v>
      </c>
    </row>
    <row r="95" spans="1:13" x14ac:dyDescent="0.2">
      <c r="A95" s="54" t="s">
        <v>19</v>
      </c>
      <c r="B95" s="9" t="s">
        <v>20</v>
      </c>
      <c r="C95" s="20">
        <f t="shared" ref="C95:H95" si="6">C35+($B$23/$B$24)*C65</f>
        <v>5.3554599999999999</v>
      </c>
      <c r="D95" s="4">
        <f t="shared" si="6"/>
        <v>4.8463799999999999</v>
      </c>
      <c r="E95" s="4">
        <f t="shared" si="6"/>
        <v>5.7960600000000001E-2</v>
      </c>
      <c r="F95" s="4">
        <f t="shared" si="6"/>
        <v>0.1582276</v>
      </c>
      <c r="G95" s="4">
        <f t="shared" si="6"/>
        <v>1.07248E-6</v>
      </c>
      <c r="H95" s="53">
        <f t="shared" si="6"/>
        <v>0.29292560000000001</v>
      </c>
    </row>
    <row r="96" spans="1:13" x14ac:dyDescent="0.2">
      <c r="A96" s="54" t="s">
        <v>21</v>
      </c>
      <c r="B96" s="9" t="s">
        <v>20</v>
      </c>
      <c r="C96" s="20">
        <f t="shared" ref="C96:H96" si="7">C36+($B$23/$B$24)*C66</f>
        <v>10.298120000000001</v>
      </c>
      <c r="D96" s="4">
        <f t="shared" si="7"/>
        <v>9.6062399999999997</v>
      </c>
      <c r="E96" s="4">
        <f t="shared" si="7"/>
        <v>5.8332839999999997E-2</v>
      </c>
      <c r="F96" s="4">
        <f t="shared" si="7"/>
        <v>0.29870399999999997</v>
      </c>
      <c r="G96" s="4">
        <f t="shared" si="7"/>
        <v>1.0334400000000001E-5</v>
      </c>
      <c r="H96" s="53">
        <f t="shared" si="7"/>
        <v>0.3348392</v>
      </c>
    </row>
    <row r="97" spans="1:8" x14ac:dyDescent="0.2">
      <c r="A97" s="54" t="s">
        <v>22</v>
      </c>
      <c r="B97" s="9" t="s">
        <v>23</v>
      </c>
      <c r="C97" s="20">
        <f t="shared" ref="C97:H97" si="8">C37+($B$23/$B$24)*C67</f>
        <v>3.6770599999999998E-3</v>
      </c>
      <c r="D97" s="4">
        <f t="shared" si="8"/>
        <v>3.5030399999999998E-3</v>
      </c>
      <c r="E97" s="4">
        <f t="shared" si="8"/>
        <v>3.6921319999999997E-7</v>
      </c>
      <c r="F97" s="4">
        <f t="shared" si="8"/>
        <v>1.095838E-4</v>
      </c>
      <c r="G97" s="4">
        <f t="shared" si="8"/>
        <v>1.32352E-9</v>
      </c>
      <c r="H97" s="53">
        <f t="shared" si="8"/>
        <v>6.4134039999999996E-5</v>
      </c>
    </row>
    <row r="98" spans="1:8" x14ac:dyDescent="0.2">
      <c r="A98" s="54" t="s">
        <v>24</v>
      </c>
      <c r="B98" s="9" t="s">
        <v>23</v>
      </c>
      <c r="C98" s="20">
        <f t="shared" ref="C98:H98" si="9">C38+($B$23/$B$24)*C68</f>
        <v>92.3964</v>
      </c>
      <c r="D98" s="4">
        <f t="shared" si="9"/>
        <v>15.856999999999999</v>
      </c>
      <c r="E98" s="4">
        <f t="shared" si="9"/>
        <v>0.67843799999999999</v>
      </c>
      <c r="F98" s="4">
        <f t="shared" si="9"/>
        <v>2.8290800000000003</v>
      </c>
      <c r="G98" s="4">
        <f t="shared" si="9"/>
        <v>4.5716000000000004E-6</v>
      </c>
      <c r="H98" s="53">
        <f t="shared" si="9"/>
        <v>73.031399999999991</v>
      </c>
    </row>
    <row r="99" spans="1:8" ht="13.5" thickBot="1" x14ac:dyDescent="0.25">
      <c r="A99" s="55" t="s">
        <v>25</v>
      </c>
      <c r="B99" s="24" t="s">
        <v>23</v>
      </c>
      <c r="C99" s="25">
        <f t="shared" ref="C99:H99" si="10">C39+($B$23/$B$24)*C69</f>
        <v>48.031399999999998</v>
      </c>
      <c r="D99" s="26">
        <f t="shared" si="10"/>
        <v>44.195399999999999</v>
      </c>
      <c r="E99" s="26">
        <f t="shared" si="10"/>
        <v>0.16910599999999998</v>
      </c>
      <c r="F99" s="26">
        <f t="shared" si="10"/>
        <v>1.339564</v>
      </c>
      <c r="G99" s="26">
        <f t="shared" si="10"/>
        <v>2.78032E-6</v>
      </c>
      <c r="H99" s="56">
        <f t="shared" si="10"/>
        <v>2.327172</v>
      </c>
    </row>
    <row r="100" spans="1:8" x14ac:dyDescent="0.2">
      <c r="A100" s="57" t="s">
        <v>26</v>
      </c>
      <c r="B100" s="8" t="s">
        <v>20</v>
      </c>
      <c r="C100" s="29">
        <f t="shared" ref="C100:H100" si="11">C40+($B$23/$B$24)*C70</f>
        <v>0.186393</v>
      </c>
      <c r="D100" s="7">
        <f t="shared" si="11"/>
        <v>0.17835199999999998</v>
      </c>
      <c r="E100" s="7">
        <f t="shared" si="11"/>
        <v>7.7737959999999991E-5</v>
      </c>
      <c r="F100" s="7">
        <f t="shared" si="11"/>
        <v>5.6467899999999996E-3</v>
      </c>
      <c r="G100" s="7">
        <f t="shared" si="11"/>
        <v>4.8877599999999996E-7</v>
      </c>
      <c r="H100" s="58">
        <f t="shared" si="11"/>
        <v>2.3132880000000001E-3</v>
      </c>
    </row>
    <row r="101" spans="1:8" x14ac:dyDescent="0.2">
      <c r="A101" s="57" t="s">
        <v>27</v>
      </c>
      <c r="B101" s="9" t="s">
        <v>20</v>
      </c>
      <c r="C101" s="20">
        <f t="shared" ref="C101:H101" si="12">C41+($B$23/$B$24)*C71</f>
        <v>8.5820999999999995E-2</v>
      </c>
      <c r="D101" s="4">
        <f t="shared" si="12"/>
        <v>8.5820999999999995E-2</v>
      </c>
      <c r="E101" s="4">
        <f t="shared" si="12"/>
        <v>0</v>
      </c>
      <c r="F101" s="4">
        <f t="shared" si="12"/>
        <v>0</v>
      </c>
      <c r="G101" s="4">
        <f t="shared" si="12"/>
        <v>0</v>
      </c>
      <c r="H101" s="53">
        <f t="shared" si="12"/>
        <v>0</v>
      </c>
    </row>
    <row r="102" spans="1:8" x14ac:dyDescent="0.2">
      <c r="A102" s="57" t="s">
        <v>28</v>
      </c>
      <c r="B102" s="9" t="s">
        <v>20</v>
      </c>
      <c r="C102" s="20">
        <f t="shared" ref="C102:H102" si="13">C42+($B$23/$B$24)*C72</f>
        <v>0.27221400000000001</v>
      </c>
      <c r="D102" s="4">
        <f t="shared" si="13"/>
        <v>0.26416799999999996</v>
      </c>
      <c r="E102" s="4">
        <f t="shared" si="13"/>
        <v>7.7737959999999991E-5</v>
      </c>
      <c r="F102" s="4">
        <f t="shared" si="13"/>
        <v>5.6467899999999996E-3</v>
      </c>
      <c r="G102" s="4">
        <f t="shared" si="13"/>
        <v>4.8877599999999996E-7</v>
      </c>
      <c r="H102" s="53">
        <f t="shared" si="13"/>
        <v>2.3132880000000001E-3</v>
      </c>
    </row>
    <row r="103" spans="1:8" x14ac:dyDescent="0.2">
      <c r="A103" s="57" t="s">
        <v>29</v>
      </c>
      <c r="B103" s="9" t="s">
        <v>20</v>
      </c>
      <c r="C103" s="20">
        <f t="shared" ref="C103:H103" si="14">C43+($B$23/$B$24)*C73</f>
        <v>8.5909200000000006</v>
      </c>
      <c r="D103" s="4">
        <f t="shared" si="14"/>
        <v>7.94564</v>
      </c>
      <c r="E103" s="4">
        <f t="shared" si="14"/>
        <v>5.8254719999999996E-2</v>
      </c>
      <c r="F103" s="4">
        <f t="shared" si="14"/>
        <v>0.25457200000000002</v>
      </c>
      <c r="G103" s="4">
        <f t="shared" si="14"/>
        <v>9.8455999999999994E-6</v>
      </c>
      <c r="H103" s="53">
        <f t="shared" si="14"/>
        <v>0.33252600000000004</v>
      </c>
    </row>
    <row r="104" spans="1:8" x14ac:dyDescent="0.2">
      <c r="A104" s="57" t="s">
        <v>30</v>
      </c>
      <c r="B104" s="9" t="s">
        <v>20</v>
      </c>
      <c r="C104" s="20">
        <f t="shared" ref="C104:H104" si="15">C44+($B$23/$B$24)*C74</f>
        <v>1.4349239999999999</v>
      </c>
      <c r="D104" s="4">
        <f t="shared" si="15"/>
        <v>1.3964760000000001</v>
      </c>
      <c r="E104" s="4">
        <f t="shared" si="15"/>
        <v>0</v>
      </c>
      <c r="F104" s="4">
        <f t="shared" si="15"/>
        <v>3.8486400000000004E-2</v>
      </c>
      <c r="G104" s="4">
        <f t="shared" si="15"/>
        <v>0</v>
      </c>
      <c r="H104" s="53">
        <f t="shared" si="15"/>
        <v>0</v>
      </c>
    </row>
    <row r="105" spans="1:8" x14ac:dyDescent="0.2">
      <c r="A105" s="57" t="s">
        <v>31</v>
      </c>
      <c r="B105" s="9" t="s">
        <v>20</v>
      </c>
      <c r="C105" s="20">
        <f t="shared" ref="C105:H105" si="16">C45+($B$23/$B$24)*C75</f>
        <v>10.02586</v>
      </c>
      <c r="D105" s="4">
        <f t="shared" si="16"/>
        <v>9.3420199999999998</v>
      </c>
      <c r="E105" s="4">
        <f t="shared" si="16"/>
        <v>5.8254719999999996E-2</v>
      </c>
      <c r="F105" s="4">
        <f t="shared" si="16"/>
        <v>0.29305999999999999</v>
      </c>
      <c r="G105" s="4">
        <f t="shared" si="16"/>
        <v>9.8455999999999994E-6</v>
      </c>
      <c r="H105" s="53">
        <f t="shared" si="16"/>
        <v>0.33252600000000004</v>
      </c>
    </row>
    <row r="106" spans="1:8" x14ac:dyDescent="0.2">
      <c r="A106" s="57" t="s">
        <v>32</v>
      </c>
      <c r="B106" s="9" t="s">
        <v>33</v>
      </c>
      <c r="C106" s="20">
        <f t="shared" ref="C106:H106" si="17">C46+($B$23/$B$24)*C76</f>
        <v>6.9909000000000004E-3</v>
      </c>
      <c r="D106" s="4">
        <f t="shared" si="17"/>
        <v>6.9909000000000004E-3</v>
      </c>
      <c r="E106" s="4">
        <f t="shared" si="17"/>
        <v>0</v>
      </c>
      <c r="F106" s="4">
        <f t="shared" si="17"/>
        <v>0</v>
      </c>
      <c r="G106" s="4">
        <f t="shared" si="17"/>
        <v>0</v>
      </c>
      <c r="H106" s="53">
        <f t="shared" si="17"/>
        <v>0</v>
      </c>
    </row>
    <row r="107" spans="1:8" x14ac:dyDescent="0.2">
      <c r="A107" s="57" t="s">
        <v>34</v>
      </c>
      <c r="B107" s="9" t="s">
        <v>20</v>
      </c>
      <c r="C107" s="20">
        <f t="shared" ref="C107:H107" si="18">C47+($B$23/$B$24)*C77</f>
        <v>0</v>
      </c>
      <c r="D107" s="4">
        <f t="shared" si="18"/>
        <v>0</v>
      </c>
      <c r="E107" s="4">
        <f t="shared" si="18"/>
        <v>0</v>
      </c>
      <c r="F107" s="4">
        <f t="shared" si="18"/>
        <v>0</v>
      </c>
      <c r="G107" s="4">
        <f t="shared" si="18"/>
        <v>0</v>
      </c>
      <c r="H107" s="53">
        <f t="shared" si="18"/>
        <v>0</v>
      </c>
    </row>
    <row r="108" spans="1:8" x14ac:dyDescent="0.2">
      <c r="A108" s="57" t="s">
        <v>35</v>
      </c>
      <c r="B108" s="9" t="s">
        <v>20</v>
      </c>
      <c r="C108" s="20">
        <f t="shared" ref="C108:H108" si="19">C48+($B$23/$B$24)*C78</f>
        <v>0</v>
      </c>
      <c r="D108" s="4">
        <f t="shared" si="19"/>
        <v>0</v>
      </c>
      <c r="E108" s="4">
        <f t="shared" si="19"/>
        <v>0</v>
      </c>
      <c r="F108" s="4">
        <f t="shared" si="19"/>
        <v>0</v>
      </c>
      <c r="G108" s="4">
        <f t="shared" si="19"/>
        <v>0</v>
      </c>
      <c r="H108" s="53">
        <f t="shared" si="19"/>
        <v>0</v>
      </c>
    </row>
    <row r="109" spans="1:8" x14ac:dyDescent="0.2">
      <c r="A109" s="57" t="s">
        <v>36</v>
      </c>
      <c r="B109" s="9" t="s">
        <v>33</v>
      </c>
      <c r="C109" s="20">
        <f t="shared" ref="C109:H109" si="20">C49+($B$23/$B$24)*C79</f>
        <v>0.16801000000000002</v>
      </c>
      <c r="D109" s="4">
        <f t="shared" si="20"/>
        <v>9.8077360000000002E-2</v>
      </c>
      <c r="E109" s="4">
        <f t="shared" si="20"/>
        <v>0</v>
      </c>
      <c r="F109" s="4">
        <f t="shared" si="20"/>
        <v>2.1552920000000001E-3</v>
      </c>
      <c r="G109" s="4">
        <f t="shared" si="20"/>
        <v>0</v>
      </c>
      <c r="H109" s="53">
        <f t="shared" si="20"/>
        <v>6.7779240000000004E-2</v>
      </c>
    </row>
    <row r="110" spans="1:8" x14ac:dyDescent="0.2">
      <c r="A110" s="57" t="s">
        <v>37</v>
      </c>
      <c r="B110" s="9" t="s">
        <v>33</v>
      </c>
      <c r="C110" s="20">
        <f t="shared" ref="C110:H110" si="21">C50+($B$23/$B$24)*C80</f>
        <v>0.20865600000000001</v>
      </c>
      <c r="D110" s="4">
        <f t="shared" si="21"/>
        <v>0.124002</v>
      </c>
      <c r="E110" s="4">
        <f t="shared" si="21"/>
        <v>1.465832E-4</v>
      </c>
      <c r="F110" s="4">
        <f t="shared" si="21"/>
        <v>9.0785599999999994E-3</v>
      </c>
      <c r="G110" s="4">
        <f t="shared" si="21"/>
        <v>1.92536E-7</v>
      </c>
      <c r="H110" s="53">
        <f t="shared" si="21"/>
        <v>7.5430999999999998E-2</v>
      </c>
    </row>
    <row r="111" spans="1:8" x14ac:dyDescent="0.2">
      <c r="A111" s="57" t="s">
        <v>38</v>
      </c>
      <c r="B111" s="9" t="s">
        <v>33</v>
      </c>
      <c r="C111" s="20">
        <f t="shared" ref="C111:H111" si="22">C51+($B$23/$B$24)*C81</f>
        <v>1.15759E-3</v>
      </c>
      <c r="D111" s="4">
        <f t="shared" si="22"/>
        <v>1.11977E-3</v>
      </c>
      <c r="E111" s="4">
        <f t="shared" si="22"/>
        <v>1.0439919999999999E-7</v>
      </c>
      <c r="F111" s="4">
        <f t="shared" si="22"/>
        <v>3.3753800000000002E-5</v>
      </c>
      <c r="G111" s="4">
        <f t="shared" si="22"/>
        <v>3.1670399999999998E-9</v>
      </c>
      <c r="H111" s="53">
        <f t="shared" si="22"/>
        <v>3.958488E-6</v>
      </c>
    </row>
    <row r="112" spans="1:8" x14ac:dyDescent="0.2">
      <c r="A112" s="57" t="s">
        <v>39</v>
      </c>
      <c r="B112" s="9" t="s">
        <v>33</v>
      </c>
      <c r="C112" s="20">
        <f t="shared" ref="C112:H112" si="23">C52+($B$23/$B$24)*C82</f>
        <v>0</v>
      </c>
      <c r="D112" s="4">
        <f t="shared" si="23"/>
        <v>0</v>
      </c>
      <c r="E112" s="4">
        <f t="shared" si="23"/>
        <v>0</v>
      </c>
      <c r="F112" s="4">
        <f t="shared" si="23"/>
        <v>0</v>
      </c>
      <c r="G112" s="4">
        <f t="shared" si="23"/>
        <v>0</v>
      </c>
      <c r="H112" s="53">
        <f t="shared" si="23"/>
        <v>0</v>
      </c>
    </row>
    <row r="113" spans="1:8" x14ac:dyDescent="0.2">
      <c r="A113" s="57" t="s">
        <v>40</v>
      </c>
      <c r="B113" s="9" t="s">
        <v>33</v>
      </c>
      <c r="C113" s="20">
        <f t="shared" ref="C113:H113" si="24">C53+($B$23/$B$24)*C83</f>
        <v>2.2669999999999999E-3</v>
      </c>
      <c r="D113" s="4">
        <f t="shared" si="24"/>
        <v>0</v>
      </c>
      <c r="E113" s="4">
        <f t="shared" si="24"/>
        <v>0</v>
      </c>
      <c r="F113" s="4">
        <f t="shared" si="24"/>
        <v>2.2669999999999999E-3</v>
      </c>
      <c r="G113" s="4">
        <f t="shared" si="24"/>
        <v>0</v>
      </c>
      <c r="H113" s="53">
        <f t="shared" si="24"/>
        <v>0</v>
      </c>
    </row>
    <row r="114" spans="1:8" x14ac:dyDescent="0.2">
      <c r="A114" s="57" t="s">
        <v>41</v>
      </c>
      <c r="B114" s="9" t="s">
        <v>33</v>
      </c>
      <c r="C114" s="20">
        <f t="shared" ref="C114:H114" si="25">C54+($B$23/$B$24)*C84</f>
        <v>1.0685999999999999E-2</v>
      </c>
      <c r="D114" s="4">
        <f t="shared" si="25"/>
        <v>0</v>
      </c>
      <c r="E114" s="4">
        <f t="shared" si="25"/>
        <v>0</v>
      </c>
      <c r="F114" s="4">
        <f t="shared" si="25"/>
        <v>1.0685999999999999E-2</v>
      </c>
      <c r="G114" s="4">
        <f t="shared" si="25"/>
        <v>0</v>
      </c>
      <c r="H114" s="53">
        <f t="shared" si="25"/>
        <v>0</v>
      </c>
    </row>
    <row r="115" spans="1:8" ht="13.5" thickBot="1" x14ac:dyDescent="0.25">
      <c r="A115" s="62" t="s">
        <v>42</v>
      </c>
      <c r="B115" s="24" t="s">
        <v>20</v>
      </c>
      <c r="C115" s="25">
        <f t="shared" ref="C115:H115" si="26">C55+($B$23/$B$24)*C85</f>
        <v>0</v>
      </c>
      <c r="D115" s="26">
        <f t="shared" si="26"/>
        <v>0</v>
      </c>
      <c r="E115" s="26">
        <f t="shared" si="26"/>
        <v>0</v>
      </c>
      <c r="F115" s="26">
        <f t="shared" si="26"/>
        <v>0</v>
      </c>
      <c r="G115" s="26">
        <f t="shared" si="26"/>
        <v>0</v>
      </c>
      <c r="H115" s="56">
        <f t="shared" si="26"/>
        <v>0</v>
      </c>
    </row>
  </sheetData>
  <mergeCells count="15">
    <mergeCell ref="A1:H1"/>
    <mergeCell ref="A19:H19"/>
    <mergeCell ref="A2:H2"/>
    <mergeCell ref="A3:H3"/>
    <mergeCell ref="A12:H12"/>
    <mergeCell ref="A5:H5"/>
    <mergeCell ref="A8:C8"/>
    <mergeCell ref="A27:H27"/>
    <mergeCell ref="A57:H57"/>
    <mergeCell ref="A87:H87"/>
    <mergeCell ref="B21:D21"/>
    <mergeCell ref="B22:D22"/>
    <mergeCell ref="B23:D23"/>
    <mergeCell ref="B24:D24"/>
    <mergeCell ref="A26:H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BDD!$B$730:$B$745</xm:f>
          </x14:formula1>
          <xm:sqref>B21</xm:sqref>
        </x14:dataValidation>
        <x14:dataValidation type="list" allowBlank="1" showInputMessage="1" showErrorMessage="1">
          <x14:formula1>
            <xm:f>BDD!$B$748:$B$755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tabColor theme="7"/>
  </sheetPr>
  <dimension ref="A1:U755"/>
  <sheetViews>
    <sheetView zoomScale="80" zoomScaleNormal="80" workbookViewId="0"/>
  </sheetViews>
  <sheetFormatPr baseColWidth="10" defaultRowHeight="12.75" x14ac:dyDescent="0.2"/>
  <cols>
    <col min="1" max="1" width="30.140625" style="1" customWidth="1"/>
    <col min="2" max="2" width="66.5703125" style="1" customWidth="1"/>
    <col min="3" max="3" width="11.85546875" style="1" customWidth="1"/>
    <col min="4" max="15" width="13.7109375" style="1" customWidth="1"/>
    <col min="16" max="21" width="11.7109375" style="1" customWidth="1"/>
    <col min="22" max="22" width="11.5703125" style="1"/>
    <col min="23" max="23" width="11.42578125" style="1" customWidth="1"/>
    <col min="24" max="24" width="19" style="1" customWidth="1"/>
    <col min="25" max="25" width="11.5703125" style="1"/>
    <col min="26" max="26" width="11.42578125" style="1" customWidth="1"/>
    <col min="27" max="27" width="11.5703125" style="1"/>
    <col min="28" max="28" width="5.7109375" style="1" customWidth="1"/>
    <col min="29" max="29" width="27.85546875" style="1" customWidth="1"/>
    <col min="30" max="30" width="10.7109375" style="1" customWidth="1"/>
    <col min="31" max="31" width="22.140625" style="1" customWidth="1"/>
    <col min="32" max="32" width="10.7109375" style="1" customWidth="1"/>
    <col min="33" max="33" width="28.5703125" style="1" customWidth="1"/>
    <col min="34" max="34" width="13" style="1" customWidth="1"/>
    <col min="35" max="35" width="6.140625" style="1" bestFit="1" customWidth="1"/>
    <col min="36" max="36" width="9.28515625" style="1" customWidth="1"/>
    <col min="37" max="37" width="6.140625" style="1" bestFit="1" customWidth="1"/>
    <col min="38" max="38" width="7.42578125" style="1" bestFit="1" customWidth="1"/>
    <col min="39" max="39" width="6.140625" style="1" bestFit="1" customWidth="1"/>
    <col min="40" max="40" width="7.42578125" style="1" bestFit="1" customWidth="1"/>
    <col min="41" max="41" width="6.140625" style="1" bestFit="1" customWidth="1"/>
    <col min="42" max="42" width="2.7109375" style="1" customWidth="1"/>
    <col min="43" max="244" width="11.5703125" style="1"/>
    <col min="245" max="245" width="9.7109375" style="1" customWidth="1"/>
    <col min="246" max="246" width="41.42578125" style="1" customWidth="1"/>
    <col min="247" max="247" width="11.28515625" style="1" customWidth="1"/>
    <col min="248" max="248" width="11.7109375" style="1" customWidth="1"/>
    <col min="249" max="249" width="13.7109375" style="1" customWidth="1"/>
    <col min="250" max="250" width="11.85546875" style="1" customWidth="1"/>
    <col min="251" max="252" width="10.42578125" style="1" customWidth="1"/>
    <col min="253" max="253" width="11.42578125" style="1" customWidth="1"/>
    <col min="254" max="500" width="11.5703125" style="1"/>
    <col min="501" max="501" width="9.7109375" style="1" customWidth="1"/>
    <col min="502" max="502" width="41.42578125" style="1" customWidth="1"/>
    <col min="503" max="503" width="11.28515625" style="1" customWidth="1"/>
    <col min="504" max="504" width="11.7109375" style="1" customWidth="1"/>
    <col min="505" max="505" width="13.7109375" style="1" customWidth="1"/>
    <col min="506" max="506" width="11.85546875" style="1" customWidth="1"/>
    <col min="507" max="508" width="10.42578125" style="1" customWidth="1"/>
    <col min="509" max="509" width="11.42578125" style="1" customWidth="1"/>
    <col min="510" max="756" width="11.5703125" style="1"/>
    <col min="757" max="757" width="9.7109375" style="1" customWidth="1"/>
    <col min="758" max="758" width="41.42578125" style="1" customWidth="1"/>
    <col min="759" max="759" width="11.28515625" style="1" customWidth="1"/>
    <col min="760" max="760" width="11.7109375" style="1" customWidth="1"/>
    <col min="761" max="761" width="13.7109375" style="1" customWidth="1"/>
    <col min="762" max="762" width="11.85546875" style="1" customWidth="1"/>
    <col min="763" max="764" width="10.42578125" style="1" customWidth="1"/>
    <col min="765" max="765" width="11.42578125" style="1" customWidth="1"/>
    <col min="766" max="1012" width="11.5703125" style="1"/>
    <col min="1013" max="1013" width="9.7109375" style="1" customWidth="1"/>
    <col min="1014" max="1014" width="41.42578125" style="1" customWidth="1"/>
    <col min="1015" max="1015" width="11.28515625" style="1" customWidth="1"/>
    <col min="1016" max="1016" width="11.7109375" style="1" customWidth="1"/>
    <col min="1017" max="1017" width="13.7109375" style="1" customWidth="1"/>
    <col min="1018" max="1018" width="11.85546875" style="1" customWidth="1"/>
    <col min="1019" max="1020" width="10.42578125" style="1" customWidth="1"/>
    <col min="1021" max="1021" width="11.42578125" style="1" customWidth="1"/>
    <col min="1022" max="1268" width="11.5703125" style="1"/>
    <col min="1269" max="1269" width="9.7109375" style="1" customWidth="1"/>
    <col min="1270" max="1270" width="41.42578125" style="1" customWidth="1"/>
    <col min="1271" max="1271" width="11.28515625" style="1" customWidth="1"/>
    <col min="1272" max="1272" width="11.7109375" style="1" customWidth="1"/>
    <col min="1273" max="1273" width="13.7109375" style="1" customWidth="1"/>
    <col min="1274" max="1274" width="11.85546875" style="1" customWidth="1"/>
    <col min="1275" max="1276" width="10.42578125" style="1" customWidth="1"/>
    <col min="1277" max="1277" width="11.42578125" style="1" customWidth="1"/>
    <col min="1278" max="1524" width="11.5703125" style="1"/>
    <col min="1525" max="1525" width="9.7109375" style="1" customWidth="1"/>
    <col min="1526" max="1526" width="41.42578125" style="1" customWidth="1"/>
    <col min="1527" max="1527" width="11.28515625" style="1" customWidth="1"/>
    <col min="1528" max="1528" width="11.7109375" style="1" customWidth="1"/>
    <col min="1529" max="1529" width="13.7109375" style="1" customWidth="1"/>
    <col min="1530" max="1530" width="11.85546875" style="1" customWidth="1"/>
    <col min="1531" max="1532" width="10.42578125" style="1" customWidth="1"/>
    <col min="1533" max="1533" width="11.42578125" style="1" customWidth="1"/>
    <col min="1534" max="1780" width="11.5703125" style="1"/>
    <col min="1781" max="1781" width="9.7109375" style="1" customWidth="1"/>
    <col min="1782" max="1782" width="41.42578125" style="1" customWidth="1"/>
    <col min="1783" max="1783" width="11.28515625" style="1" customWidth="1"/>
    <col min="1784" max="1784" width="11.7109375" style="1" customWidth="1"/>
    <col min="1785" max="1785" width="13.7109375" style="1" customWidth="1"/>
    <col min="1786" max="1786" width="11.85546875" style="1" customWidth="1"/>
    <col min="1787" max="1788" width="10.42578125" style="1" customWidth="1"/>
    <col min="1789" max="1789" width="11.42578125" style="1" customWidth="1"/>
    <col min="1790" max="2036" width="11.5703125" style="1"/>
    <col min="2037" max="2037" width="9.7109375" style="1" customWidth="1"/>
    <col min="2038" max="2038" width="41.42578125" style="1" customWidth="1"/>
    <col min="2039" max="2039" width="11.28515625" style="1" customWidth="1"/>
    <col min="2040" max="2040" width="11.7109375" style="1" customWidth="1"/>
    <col min="2041" max="2041" width="13.7109375" style="1" customWidth="1"/>
    <col min="2042" max="2042" width="11.85546875" style="1" customWidth="1"/>
    <col min="2043" max="2044" width="10.42578125" style="1" customWidth="1"/>
    <col min="2045" max="2045" width="11.42578125" style="1" customWidth="1"/>
    <col min="2046" max="2292" width="11.5703125" style="1"/>
    <col min="2293" max="2293" width="9.7109375" style="1" customWidth="1"/>
    <col min="2294" max="2294" width="41.42578125" style="1" customWidth="1"/>
    <col min="2295" max="2295" width="11.28515625" style="1" customWidth="1"/>
    <col min="2296" max="2296" width="11.7109375" style="1" customWidth="1"/>
    <col min="2297" max="2297" width="13.7109375" style="1" customWidth="1"/>
    <col min="2298" max="2298" width="11.85546875" style="1" customWidth="1"/>
    <col min="2299" max="2300" width="10.42578125" style="1" customWidth="1"/>
    <col min="2301" max="2301" width="11.42578125" style="1" customWidth="1"/>
    <col min="2302" max="2548" width="11.5703125" style="1"/>
    <col min="2549" max="2549" width="9.7109375" style="1" customWidth="1"/>
    <col min="2550" max="2550" width="41.42578125" style="1" customWidth="1"/>
    <col min="2551" max="2551" width="11.28515625" style="1" customWidth="1"/>
    <col min="2552" max="2552" width="11.7109375" style="1" customWidth="1"/>
    <col min="2553" max="2553" width="13.7109375" style="1" customWidth="1"/>
    <col min="2554" max="2554" width="11.85546875" style="1" customWidth="1"/>
    <col min="2555" max="2556" width="10.42578125" style="1" customWidth="1"/>
    <col min="2557" max="2557" width="11.42578125" style="1" customWidth="1"/>
    <col min="2558" max="2804" width="11.5703125" style="1"/>
    <col min="2805" max="2805" width="9.7109375" style="1" customWidth="1"/>
    <col min="2806" max="2806" width="41.42578125" style="1" customWidth="1"/>
    <col min="2807" max="2807" width="11.28515625" style="1" customWidth="1"/>
    <col min="2808" max="2808" width="11.7109375" style="1" customWidth="1"/>
    <col min="2809" max="2809" width="13.7109375" style="1" customWidth="1"/>
    <col min="2810" max="2810" width="11.85546875" style="1" customWidth="1"/>
    <col min="2811" max="2812" width="10.42578125" style="1" customWidth="1"/>
    <col min="2813" max="2813" width="11.42578125" style="1" customWidth="1"/>
    <col min="2814" max="3060" width="11.5703125" style="1"/>
    <col min="3061" max="3061" width="9.7109375" style="1" customWidth="1"/>
    <col min="3062" max="3062" width="41.42578125" style="1" customWidth="1"/>
    <col min="3063" max="3063" width="11.28515625" style="1" customWidth="1"/>
    <col min="3064" max="3064" width="11.7109375" style="1" customWidth="1"/>
    <col min="3065" max="3065" width="13.7109375" style="1" customWidth="1"/>
    <col min="3066" max="3066" width="11.85546875" style="1" customWidth="1"/>
    <col min="3067" max="3068" width="10.42578125" style="1" customWidth="1"/>
    <col min="3069" max="3069" width="11.42578125" style="1" customWidth="1"/>
    <col min="3070" max="3316" width="11.5703125" style="1"/>
    <col min="3317" max="3317" width="9.7109375" style="1" customWidth="1"/>
    <col min="3318" max="3318" width="41.42578125" style="1" customWidth="1"/>
    <col min="3319" max="3319" width="11.28515625" style="1" customWidth="1"/>
    <col min="3320" max="3320" width="11.7109375" style="1" customWidth="1"/>
    <col min="3321" max="3321" width="13.7109375" style="1" customWidth="1"/>
    <col min="3322" max="3322" width="11.85546875" style="1" customWidth="1"/>
    <col min="3323" max="3324" width="10.42578125" style="1" customWidth="1"/>
    <col min="3325" max="3325" width="11.42578125" style="1" customWidth="1"/>
    <col min="3326" max="3572" width="11.5703125" style="1"/>
    <col min="3573" max="3573" width="9.7109375" style="1" customWidth="1"/>
    <col min="3574" max="3574" width="41.42578125" style="1" customWidth="1"/>
    <col min="3575" max="3575" width="11.28515625" style="1" customWidth="1"/>
    <col min="3576" max="3576" width="11.7109375" style="1" customWidth="1"/>
    <col min="3577" max="3577" width="13.7109375" style="1" customWidth="1"/>
    <col min="3578" max="3578" width="11.85546875" style="1" customWidth="1"/>
    <col min="3579" max="3580" width="10.42578125" style="1" customWidth="1"/>
    <col min="3581" max="3581" width="11.42578125" style="1" customWidth="1"/>
    <col min="3582" max="3828" width="11.5703125" style="1"/>
    <col min="3829" max="3829" width="9.7109375" style="1" customWidth="1"/>
    <col min="3830" max="3830" width="41.42578125" style="1" customWidth="1"/>
    <col min="3831" max="3831" width="11.28515625" style="1" customWidth="1"/>
    <col min="3832" max="3832" width="11.7109375" style="1" customWidth="1"/>
    <col min="3833" max="3833" width="13.7109375" style="1" customWidth="1"/>
    <col min="3834" max="3834" width="11.85546875" style="1" customWidth="1"/>
    <col min="3835" max="3836" width="10.42578125" style="1" customWidth="1"/>
    <col min="3837" max="3837" width="11.42578125" style="1" customWidth="1"/>
    <col min="3838" max="4084" width="11.5703125" style="1"/>
    <col min="4085" max="4085" width="9.7109375" style="1" customWidth="1"/>
    <col min="4086" max="4086" width="41.42578125" style="1" customWidth="1"/>
    <col min="4087" max="4087" width="11.28515625" style="1" customWidth="1"/>
    <col min="4088" max="4088" width="11.7109375" style="1" customWidth="1"/>
    <col min="4089" max="4089" width="13.7109375" style="1" customWidth="1"/>
    <col min="4090" max="4090" width="11.85546875" style="1" customWidth="1"/>
    <col min="4091" max="4092" width="10.42578125" style="1" customWidth="1"/>
    <col min="4093" max="4093" width="11.42578125" style="1" customWidth="1"/>
    <col min="4094" max="4340" width="11.5703125" style="1"/>
    <col min="4341" max="4341" width="9.7109375" style="1" customWidth="1"/>
    <col min="4342" max="4342" width="41.42578125" style="1" customWidth="1"/>
    <col min="4343" max="4343" width="11.28515625" style="1" customWidth="1"/>
    <col min="4344" max="4344" width="11.7109375" style="1" customWidth="1"/>
    <col min="4345" max="4345" width="13.7109375" style="1" customWidth="1"/>
    <col min="4346" max="4346" width="11.85546875" style="1" customWidth="1"/>
    <col min="4347" max="4348" width="10.42578125" style="1" customWidth="1"/>
    <col min="4349" max="4349" width="11.42578125" style="1" customWidth="1"/>
    <col min="4350" max="4596" width="11.5703125" style="1"/>
    <col min="4597" max="4597" width="9.7109375" style="1" customWidth="1"/>
    <col min="4598" max="4598" width="41.42578125" style="1" customWidth="1"/>
    <col min="4599" max="4599" width="11.28515625" style="1" customWidth="1"/>
    <col min="4600" max="4600" width="11.7109375" style="1" customWidth="1"/>
    <col min="4601" max="4601" width="13.7109375" style="1" customWidth="1"/>
    <col min="4602" max="4602" width="11.85546875" style="1" customWidth="1"/>
    <col min="4603" max="4604" width="10.42578125" style="1" customWidth="1"/>
    <col min="4605" max="4605" width="11.42578125" style="1" customWidth="1"/>
    <col min="4606" max="4852" width="11.5703125" style="1"/>
    <col min="4853" max="4853" width="9.7109375" style="1" customWidth="1"/>
    <col min="4854" max="4854" width="41.42578125" style="1" customWidth="1"/>
    <col min="4855" max="4855" width="11.28515625" style="1" customWidth="1"/>
    <col min="4856" max="4856" width="11.7109375" style="1" customWidth="1"/>
    <col min="4857" max="4857" width="13.7109375" style="1" customWidth="1"/>
    <col min="4858" max="4858" width="11.85546875" style="1" customWidth="1"/>
    <col min="4859" max="4860" width="10.42578125" style="1" customWidth="1"/>
    <col min="4861" max="4861" width="11.42578125" style="1" customWidth="1"/>
    <col min="4862" max="5108" width="11.5703125" style="1"/>
    <col min="5109" max="5109" width="9.7109375" style="1" customWidth="1"/>
    <col min="5110" max="5110" width="41.42578125" style="1" customWidth="1"/>
    <col min="5111" max="5111" width="11.28515625" style="1" customWidth="1"/>
    <col min="5112" max="5112" width="11.7109375" style="1" customWidth="1"/>
    <col min="5113" max="5113" width="13.7109375" style="1" customWidth="1"/>
    <col min="5114" max="5114" width="11.85546875" style="1" customWidth="1"/>
    <col min="5115" max="5116" width="10.42578125" style="1" customWidth="1"/>
    <col min="5117" max="5117" width="11.42578125" style="1" customWidth="1"/>
    <col min="5118" max="5364" width="11.5703125" style="1"/>
    <col min="5365" max="5365" width="9.7109375" style="1" customWidth="1"/>
    <col min="5366" max="5366" width="41.42578125" style="1" customWidth="1"/>
    <col min="5367" max="5367" width="11.28515625" style="1" customWidth="1"/>
    <col min="5368" max="5368" width="11.7109375" style="1" customWidth="1"/>
    <col min="5369" max="5369" width="13.7109375" style="1" customWidth="1"/>
    <col min="5370" max="5370" width="11.85546875" style="1" customWidth="1"/>
    <col min="5371" max="5372" width="10.42578125" style="1" customWidth="1"/>
    <col min="5373" max="5373" width="11.42578125" style="1" customWidth="1"/>
    <col min="5374" max="5620" width="11.5703125" style="1"/>
    <col min="5621" max="5621" width="9.7109375" style="1" customWidth="1"/>
    <col min="5622" max="5622" width="41.42578125" style="1" customWidth="1"/>
    <col min="5623" max="5623" width="11.28515625" style="1" customWidth="1"/>
    <col min="5624" max="5624" width="11.7109375" style="1" customWidth="1"/>
    <col min="5625" max="5625" width="13.7109375" style="1" customWidth="1"/>
    <col min="5626" max="5626" width="11.85546875" style="1" customWidth="1"/>
    <col min="5627" max="5628" width="10.42578125" style="1" customWidth="1"/>
    <col min="5629" max="5629" width="11.42578125" style="1" customWidth="1"/>
    <col min="5630" max="5876" width="11.5703125" style="1"/>
    <col min="5877" max="5877" width="9.7109375" style="1" customWidth="1"/>
    <col min="5878" max="5878" width="41.42578125" style="1" customWidth="1"/>
    <col min="5879" max="5879" width="11.28515625" style="1" customWidth="1"/>
    <col min="5880" max="5880" width="11.7109375" style="1" customWidth="1"/>
    <col min="5881" max="5881" width="13.7109375" style="1" customWidth="1"/>
    <col min="5882" max="5882" width="11.85546875" style="1" customWidth="1"/>
    <col min="5883" max="5884" width="10.42578125" style="1" customWidth="1"/>
    <col min="5885" max="5885" width="11.42578125" style="1" customWidth="1"/>
    <col min="5886" max="6132" width="11.5703125" style="1"/>
    <col min="6133" max="6133" width="9.7109375" style="1" customWidth="1"/>
    <col min="6134" max="6134" width="41.42578125" style="1" customWidth="1"/>
    <col min="6135" max="6135" width="11.28515625" style="1" customWidth="1"/>
    <col min="6136" max="6136" width="11.7109375" style="1" customWidth="1"/>
    <col min="6137" max="6137" width="13.7109375" style="1" customWidth="1"/>
    <col min="6138" max="6138" width="11.85546875" style="1" customWidth="1"/>
    <col min="6139" max="6140" width="10.42578125" style="1" customWidth="1"/>
    <col min="6141" max="6141" width="11.42578125" style="1" customWidth="1"/>
    <col min="6142" max="6388" width="11.5703125" style="1"/>
    <col min="6389" max="6389" width="9.7109375" style="1" customWidth="1"/>
    <col min="6390" max="6390" width="41.42578125" style="1" customWidth="1"/>
    <col min="6391" max="6391" width="11.28515625" style="1" customWidth="1"/>
    <col min="6392" max="6392" width="11.7109375" style="1" customWidth="1"/>
    <col min="6393" max="6393" width="13.7109375" style="1" customWidth="1"/>
    <col min="6394" max="6394" width="11.85546875" style="1" customWidth="1"/>
    <col min="6395" max="6396" width="10.42578125" style="1" customWidth="1"/>
    <col min="6397" max="6397" width="11.42578125" style="1" customWidth="1"/>
    <col min="6398" max="6644" width="11.5703125" style="1"/>
    <col min="6645" max="6645" width="9.7109375" style="1" customWidth="1"/>
    <col min="6646" max="6646" width="41.42578125" style="1" customWidth="1"/>
    <col min="6647" max="6647" width="11.28515625" style="1" customWidth="1"/>
    <col min="6648" max="6648" width="11.7109375" style="1" customWidth="1"/>
    <col min="6649" max="6649" width="13.7109375" style="1" customWidth="1"/>
    <col min="6650" max="6650" width="11.85546875" style="1" customWidth="1"/>
    <col min="6651" max="6652" width="10.42578125" style="1" customWidth="1"/>
    <col min="6653" max="6653" width="11.42578125" style="1" customWidth="1"/>
    <col min="6654" max="6900" width="11.5703125" style="1"/>
    <col min="6901" max="6901" width="9.7109375" style="1" customWidth="1"/>
    <col min="6902" max="6902" width="41.42578125" style="1" customWidth="1"/>
    <col min="6903" max="6903" width="11.28515625" style="1" customWidth="1"/>
    <col min="6904" max="6904" width="11.7109375" style="1" customWidth="1"/>
    <col min="6905" max="6905" width="13.7109375" style="1" customWidth="1"/>
    <col min="6906" max="6906" width="11.85546875" style="1" customWidth="1"/>
    <col min="6907" max="6908" width="10.42578125" style="1" customWidth="1"/>
    <col min="6909" max="6909" width="11.42578125" style="1" customWidth="1"/>
    <col min="6910" max="7156" width="11.5703125" style="1"/>
    <col min="7157" max="7157" width="9.7109375" style="1" customWidth="1"/>
    <col min="7158" max="7158" width="41.42578125" style="1" customWidth="1"/>
    <col min="7159" max="7159" width="11.28515625" style="1" customWidth="1"/>
    <col min="7160" max="7160" width="11.7109375" style="1" customWidth="1"/>
    <col min="7161" max="7161" width="13.7109375" style="1" customWidth="1"/>
    <col min="7162" max="7162" width="11.85546875" style="1" customWidth="1"/>
    <col min="7163" max="7164" width="10.42578125" style="1" customWidth="1"/>
    <col min="7165" max="7165" width="11.42578125" style="1" customWidth="1"/>
    <col min="7166" max="7412" width="11.5703125" style="1"/>
    <col min="7413" max="7413" width="9.7109375" style="1" customWidth="1"/>
    <col min="7414" max="7414" width="41.42578125" style="1" customWidth="1"/>
    <col min="7415" max="7415" width="11.28515625" style="1" customWidth="1"/>
    <col min="7416" max="7416" width="11.7109375" style="1" customWidth="1"/>
    <col min="7417" max="7417" width="13.7109375" style="1" customWidth="1"/>
    <col min="7418" max="7418" width="11.85546875" style="1" customWidth="1"/>
    <col min="7419" max="7420" width="10.42578125" style="1" customWidth="1"/>
    <col min="7421" max="7421" width="11.42578125" style="1" customWidth="1"/>
    <col min="7422" max="7668" width="11.5703125" style="1"/>
    <col min="7669" max="7669" width="9.7109375" style="1" customWidth="1"/>
    <col min="7670" max="7670" width="41.42578125" style="1" customWidth="1"/>
    <col min="7671" max="7671" width="11.28515625" style="1" customWidth="1"/>
    <col min="7672" max="7672" width="11.7109375" style="1" customWidth="1"/>
    <col min="7673" max="7673" width="13.7109375" style="1" customWidth="1"/>
    <col min="7674" max="7674" width="11.85546875" style="1" customWidth="1"/>
    <col min="7675" max="7676" width="10.42578125" style="1" customWidth="1"/>
    <col min="7677" max="7677" width="11.42578125" style="1" customWidth="1"/>
    <col min="7678" max="7924" width="11.5703125" style="1"/>
    <col min="7925" max="7925" width="9.7109375" style="1" customWidth="1"/>
    <col min="7926" max="7926" width="41.42578125" style="1" customWidth="1"/>
    <col min="7927" max="7927" width="11.28515625" style="1" customWidth="1"/>
    <col min="7928" max="7928" width="11.7109375" style="1" customWidth="1"/>
    <col min="7929" max="7929" width="13.7109375" style="1" customWidth="1"/>
    <col min="7930" max="7930" width="11.85546875" style="1" customWidth="1"/>
    <col min="7931" max="7932" width="10.42578125" style="1" customWidth="1"/>
    <col min="7933" max="7933" width="11.42578125" style="1" customWidth="1"/>
    <col min="7934" max="8180" width="11.5703125" style="1"/>
    <col min="8181" max="8181" width="9.7109375" style="1" customWidth="1"/>
    <col min="8182" max="8182" width="41.42578125" style="1" customWidth="1"/>
    <col min="8183" max="8183" width="11.28515625" style="1" customWidth="1"/>
    <col min="8184" max="8184" width="11.7109375" style="1" customWidth="1"/>
    <col min="8185" max="8185" width="13.7109375" style="1" customWidth="1"/>
    <col min="8186" max="8186" width="11.85546875" style="1" customWidth="1"/>
    <col min="8187" max="8188" width="10.42578125" style="1" customWidth="1"/>
    <col min="8189" max="8189" width="11.42578125" style="1" customWidth="1"/>
    <col min="8190" max="8436" width="11.5703125" style="1"/>
    <col min="8437" max="8437" width="9.7109375" style="1" customWidth="1"/>
    <col min="8438" max="8438" width="41.42578125" style="1" customWidth="1"/>
    <col min="8439" max="8439" width="11.28515625" style="1" customWidth="1"/>
    <col min="8440" max="8440" width="11.7109375" style="1" customWidth="1"/>
    <col min="8441" max="8441" width="13.7109375" style="1" customWidth="1"/>
    <col min="8442" max="8442" width="11.85546875" style="1" customWidth="1"/>
    <col min="8443" max="8444" width="10.42578125" style="1" customWidth="1"/>
    <col min="8445" max="8445" width="11.42578125" style="1" customWidth="1"/>
    <col min="8446" max="8692" width="11.5703125" style="1"/>
    <col min="8693" max="8693" width="9.7109375" style="1" customWidth="1"/>
    <col min="8694" max="8694" width="41.42578125" style="1" customWidth="1"/>
    <col min="8695" max="8695" width="11.28515625" style="1" customWidth="1"/>
    <col min="8696" max="8696" width="11.7109375" style="1" customWidth="1"/>
    <col min="8697" max="8697" width="13.7109375" style="1" customWidth="1"/>
    <col min="8698" max="8698" width="11.85546875" style="1" customWidth="1"/>
    <col min="8699" max="8700" width="10.42578125" style="1" customWidth="1"/>
    <col min="8701" max="8701" width="11.42578125" style="1" customWidth="1"/>
    <col min="8702" max="8948" width="11.5703125" style="1"/>
    <col min="8949" max="8949" width="9.7109375" style="1" customWidth="1"/>
    <col min="8950" max="8950" width="41.42578125" style="1" customWidth="1"/>
    <col min="8951" max="8951" width="11.28515625" style="1" customWidth="1"/>
    <col min="8952" max="8952" width="11.7109375" style="1" customWidth="1"/>
    <col min="8953" max="8953" width="13.7109375" style="1" customWidth="1"/>
    <col min="8954" max="8954" width="11.85546875" style="1" customWidth="1"/>
    <col min="8955" max="8956" width="10.42578125" style="1" customWidth="1"/>
    <col min="8957" max="8957" width="11.42578125" style="1" customWidth="1"/>
    <col min="8958" max="9204" width="11.5703125" style="1"/>
    <col min="9205" max="9205" width="9.7109375" style="1" customWidth="1"/>
    <col min="9206" max="9206" width="41.42578125" style="1" customWidth="1"/>
    <col min="9207" max="9207" width="11.28515625" style="1" customWidth="1"/>
    <col min="9208" max="9208" width="11.7109375" style="1" customWidth="1"/>
    <col min="9209" max="9209" width="13.7109375" style="1" customWidth="1"/>
    <col min="9210" max="9210" width="11.85546875" style="1" customWidth="1"/>
    <col min="9211" max="9212" width="10.42578125" style="1" customWidth="1"/>
    <col min="9213" max="9213" width="11.42578125" style="1" customWidth="1"/>
    <col min="9214" max="9460" width="11.5703125" style="1"/>
    <col min="9461" max="9461" width="9.7109375" style="1" customWidth="1"/>
    <col min="9462" max="9462" width="41.42578125" style="1" customWidth="1"/>
    <col min="9463" max="9463" width="11.28515625" style="1" customWidth="1"/>
    <col min="9464" max="9464" width="11.7109375" style="1" customWidth="1"/>
    <col min="9465" max="9465" width="13.7109375" style="1" customWidth="1"/>
    <col min="9466" max="9466" width="11.85546875" style="1" customWidth="1"/>
    <col min="9467" max="9468" width="10.42578125" style="1" customWidth="1"/>
    <col min="9469" max="9469" width="11.42578125" style="1" customWidth="1"/>
    <col min="9470" max="9716" width="11.5703125" style="1"/>
    <col min="9717" max="9717" width="9.7109375" style="1" customWidth="1"/>
    <col min="9718" max="9718" width="41.42578125" style="1" customWidth="1"/>
    <col min="9719" max="9719" width="11.28515625" style="1" customWidth="1"/>
    <col min="9720" max="9720" width="11.7109375" style="1" customWidth="1"/>
    <col min="9721" max="9721" width="13.7109375" style="1" customWidth="1"/>
    <col min="9722" max="9722" width="11.85546875" style="1" customWidth="1"/>
    <col min="9723" max="9724" width="10.42578125" style="1" customWidth="1"/>
    <col min="9725" max="9725" width="11.42578125" style="1" customWidth="1"/>
    <col min="9726" max="9972" width="11.5703125" style="1"/>
    <col min="9973" max="9973" width="9.7109375" style="1" customWidth="1"/>
    <col min="9974" max="9974" width="41.42578125" style="1" customWidth="1"/>
    <col min="9975" max="9975" width="11.28515625" style="1" customWidth="1"/>
    <col min="9976" max="9976" width="11.7109375" style="1" customWidth="1"/>
    <col min="9977" max="9977" width="13.7109375" style="1" customWidth="1"/>
    <col min="9978" max="9978" width="11.85546875" style="1" customWidth="1"/>
    <col min="9979" max="9980" width="10.42578125" style="1" customWidth="1"/>
    <col min="9981" max="9981" width="11.42578125" style="1" customWidth="1"/>
    <col min="9982" max="10228" width="11.5703125" style="1"/>
    <col min="10229" max="10229" width="9.7109375" style="1" customWidth="1"/>
    <col min="10230" max="10230" width="41.42578125" style="1" customWidth="1"/>
    <col min="10231" max="10231" width="11.28515625" style="1" customWidth="1"/>
    <col min="10232" max="10232" width="11.7109375" style="1" customWidth="1"/>
    <col min="10233" max="10233" width="13.7109375" style="1" customWidth="1"/>
    <col min="10234" max="10234" width="11.85546875" style="1" customWidth="1"/>
    <col min="10235" max="10236" width="10.42578125" style="1" customWidth="1"/>
    <col min="10237" max="10237" width="11.42578125" style="1" customWidth="1"/>
    <col min="10238" max="10484" width="11.5703125" style="1"/>
    <col min="10485" max="10485" width="9.7109375" style="1" customWidth="1"/>
    <col min="10486" max="10486" width="41.42578125" style="1" customWidth="1"/>
    <col min="10487" max="10487" width="11.28515625" style="1" customWidth="1"/>
    <col min="10488" max="10488" width="11.7109375" style="1" customWidth="1"/>
    <col min="10489" max="10489" width="13.7109375" style="1" customWidth="1"/>
    <col min="10490" max="10490" width="11.85546875" style="1" customWidth="1"/>
    <col min="10491" max="10492" width="10.42578125" style="1" customWidth="1"/>
    <col min="10493" max="10493" width="11.42578125" style="1" customWidth="1"/>
    <col min="10494" max="10740" width="11.5703125" style="1"/>
    <col min="10741" max="10741" width="9.7109375" style="1" customWidth="1"/>
    <col min="10742" max="10742" width="41.42578125" style="1" customWidth="1"/>
    <col min="10743" max="10743" width="11.28515625" style="1" customWidth="1"/>
    <col min="10744" max="10744" width="11.7109375" style="1" customWidth="1"/>
    <col min="10745" max="10745" width="13.7109375" style="1" customWidth="1"/>
    <col min="10746" max="10746" width="11.85546875" style="1" customWidth="1"/>
    <col min="10747" max="10748" width="10.42578125" style="1" customWidth="1"/>
    <col min="10749" max="10749" width="11.42578125" style="1" customWidth="1"/>
    <col min="10750" max="10996" width="11.5703125" style="1"/>
    <col min="10997" max="10997" width="9.7109375" style="1" customWidth="1"/>
    <col min="10998" max="10998" width="41.42578125" style="1" customWidth="1"/>
    <col min="10999" max="10999" width="11.28515625" style="1" customWidth="1"/>
    <col min="11000" max="11000" width="11.7109375" style="1" customWidth="1"/>
    <col min="11001" max="11001" width="13.7109375" style="1" customWidth="1"/>
    <col min="11002" max="11002" width="11.85546875" style="1" customWidth="1"/>
    <col min="11003" max="11004" width="10.42578125" style="1" customWidth="1"/>
    <col min="11005" max="11005" width="11.42578125" style="1" customWidth="1"/>
    <col min="11006" max="11252" width="11.5703125" style="1"/>
    <col min="11253" max="11253" width="9.7109375" style="1" customWidth="1"/>
    <col min="11254" max="11254" width="41.42578125" style="1" customWidth="1"/>
    <col min="11255" max="11255" width="11.28515625" style="1" customWidth="1"/>
    <col min="11256" max="11256" width="11.7109375" style="1" customWidth="1"/>
    <col min="11257" max="11257" width="13.7109375" style="1" customWidth="1"/>
    <col min="11258" max="11258" width="11.85546875" style="1" customWidth="1"/>
    <col min="11259" max="11260" width="10.42578125" style="1" customWidth="1"/>
    <col min="11261" max="11261" width="11.42578125" style="1" customWidth="1"/>
    <col min="11262" max="11508" width="11.5703125" style="1"/>
    <col min="11509" max="11509" width="9.7109375" style="1" customWidth="1"/>
    <col min="11510" max="11510" width="41.42578125" style="1" customWidth="1"/>
    <col min="11511" max="11511" width="11.28515625" style="1" customWidth="1"/>
    <col min="11512" max="11512" width="11.7109375" style="1" customWidth="1"/>
    <col min="11513" max="11513" width="13.7109375" style="1" customWidth="1"/>
    <col min="11514" max="11514" width="11.85546875" style="1" customWidth="1"/>
    <col min="11515" max="11516" width="10.42578125" style="1" customWidth="1"/>
    <col min="11517" max="11517" width="11.42578125" style="1" customWidth="1"/>
    <col min="11518" max="11764" width="11.5703125" style="1"/>
    <col min="11765" max="11765" width="9.7109375" style="1" customWidth="1"/>
    <col min="11766" max="11766" width="41.42578125" style="1" customWidth="1"/>
    <col min="11767" max="11767" width="11.28515625" style="1" customWidth="1"/>
    <col min="11768" max="11768" width="11.7109375" style="1" customWidth="1"/>
    <col min="11769" max="11769" width="13.7109375" style="1" customWidth="1"/>
    <col min="11770" max="11770" width="11.85546875" style="1" customWidth="1"/>
    <col min="11771" max="11772" width="10.42578125" style="1" customWidth="1"/>
    <col min="11773" max="11773" width="11.42578125" style="1" customWidth="1"/>
    <col min="11774" max="12020" width="11.5703125" style="1"/>
    <col min="12021" max="12021" width="9.7109375" style="1" customWidth="1"/>
    <col min="12022" max="12022" width="41.42578125" style="1" customWidth="1"/>
    <col min="12023" max="12023" width="11.28515625" style="1" customWidth="1"/>
    <col min="12024" max="12024" width="11.7109375" style="1" customWidth="1"/>
    <col min="12025" max="12025" width="13.7109375" style="1" customWidth="1"/>
    <col min="12026" max="12026" width="11.85546875" style="1" customWidth="1"/>
    <col min="12027" max="12028" width="10.42578125" style="1" customWidth="1"/>
    <col min="12029" max="12029" width="11.42578125" style="1" customWidth="1"/>
    <col min="12030" max="12276" width="11.5703125" style="1"/>
    <col min="12277" max="12277" width="9.7109375" style="1" customWidth="1"/>
    <col min="12278" max="12278" width="41.42578125" style="1" customWidth="1"/>
    <col min="12279" max="12279" width="11.28515625" style="1" customWidth="1"/>
    <col min="12280" max="12280" width="11.7109375" style="1" customWidth="1"/>
    <col min="12281" max="12281" width="13.7109375" style="1" customWidth="1"/>
    <col min="12282" max="12282" width="11.85546875" style="1" customWidth="1"/>
    <col min="12283" max="12284" width="10.42578125" style="1" customWidth="1"/>
    <col min="12285" max="12285" width="11.42578125" style="1" customWidth="1"/>
    <col min="12286" max="12532" width="11.5703125" style="1"/>
    <col min="12533" max="12533" width="9.7109375" style="1" customWidth="1"/>
    <col min="12534" max="12534" width="41.42578125" style="1" customWidth="1"/>
    <col min="12535" max="12535" width="11.28515625" style="1" customWidth="1"/>
    <col min="12536" max="12536" width="11.7109375" style="1" customWidth="1"/>
    <col min="12537" max="12537" width="13.7109375" style="1" customWidth="1"/>
    <col min="12538" max="12538" width="11.85546875" style="1" customWidth="1"/>
    <col min="12539" max="12540" width="10.42578125" style="1" customWidth="1"/>
    <col min="12541" max="12541" width="11.42578125" style="1" customWidth="1"/>
    <col min="12542" max="12788" width="11.5703125" style="1"/>
    <col min="12789" max="12789" width="9.7109375" style="1" customWidth="1"/>
    <col min="12790" max="12790" width="41.42578125" style="1" customWidth="1"/>
    <col min="12791" max="12791" width="11.28515625" style="1" customWidth="1"/>
    <col min="12792" max="12792" width="11.7109375" style="1" customWidth="1"/>
    <col min="12793" max="12793" width="13.7109375" style="1" customWidth="1"/>
    <col min="12794" max="12794" width="11.85546875" style="1" customWidth="1"/>
    <col min="12795" max="12796" width="10.42578125" style="1" customWidth="1"/>
    <col min="12797" max="12797" width="11.42578125" style="1" customWidth="1"/>
    <col min="12798" max="13044" width="11.5703125" style="1"/>
    <col min="13045" max="13045" width="9.7109375" style="1" customWidth="1"/>
    <col min="13046" max="13046" width="41.42578125" style="1" customWidth="1"/>
    <col min="13047" max="13047" width="11.28515625" style="1" customWidth="1"/>
    <col min="13048" max="13048" width="11.7109375" style="1" customWidth="1"/>
    <col min="13049" max="13049" width="13.7109375" style="1" customWidth="1"/>
    <col min="13050" max="13050" width="11.85546875" style="1" customWidth="1"/>
    <col min="13051" max="13052" width="10.42578125" style="1" customWidth="1"/>
    <col min="13053" max="13053" width="11.42578125" style="1" customWidth="1"/>
    <col min="13054" max="13300" width="11.5703125" style="1"/>
    <col min="13301" max="13301" width="9.7109375" style="1" customWidth="1"/>
    <col min="13302" max="13302" width="41.42578125" style="1" customWidth="1"/>
    <col min="13303" max="13303" width="11.28515625" style="1" customWidth="1"/>
    <col min="13304" max="13304" width="11.7109375" style="1" customWidth="1"/>
    <col min="13305" max="13305" width="13.7109375" style="1" customWidth="1"/>
    <col min="13306" max="13306" width="11.85546875" style="1" customWidth="1"/>
    <col min="13307" max="13308" width="10.42578125" style="1" customWidth="1"/>
    <col min="13309" max="13309" width="11.42578125" style="1" customWidth="1"/>
    <col min="13310" max="13556" width="11.5703125" style="1"/>
    <col min="13557" max="13557" width="9.7109375" style="1" customWidth="1"/>
    <col min="13558" max="13558" width="41.42578125" style="1" customWidth="1"/>
    <col min="13559" max="13559" width="11.28515625" style="1" customWidth="1"/>
    <col min="13560" max="13560" width="11.7109375" style="1" customWidth="1"/>
    <col min="13561" max="13561" width="13.7109375" style="1" customWidth="1"/>
    <col min="13562" max="13562" width="11.85546875" style="1" customWidth="1"/>
    <col min="13563" max="13564" width="10.42578125" style="1" customWidth="1"/>
    <col min="13565" max="13565" width="11.42578125" style="1" customWidth="1"/>
    <col min="13566" max="13812" width="11.5703125" style="1"/>
    <col min="13813" max="13813" width="9.7109375" style="1" customWidth="1"/>
    <col min="13814" max="13814" width="41.42578125" style="1" customWidth="1"/>
    <col min="13815" max="13815" width="11.28515625" style="1" customWidth="1"/>
    <col min="13816" max="13816" width="11.7109375" style="1" customWidth="1"/>
    <col min="13817" max="13817" width="13.7109375" style="1" customWidth="1"/>
    <col min="13818" max="13818" width="11.85546875" style="1" customWidth="1"/>
    <col min="13819" max="13820" width="10.42578125" style="1" customWidth="1"/>
    <col min="13821" max="13821" width="11.42578125" style="1" customWidth="1"/>
    <col min="13822" max="14068" width="11.5703125" style="1"/>
    <col min="14069" max="14069" width="9.7109375" style="1" customWidth="1"/>
    <col min="14070" max="14070" width="41.42578125" style="1" customWidth="1"/>
    <col min="14071" max="14071" width="11.28515625" style="1" customWidth="1"/>
    <col min="14072" max="14072" width="11.7109375" style="1" customWidth="1"/>
    <col min="14073" max="14073" width="13.7109375" style="1" customWidth="1"/>
    <col min="14074" max="14074" width="11.85546875" style="1" customWidth="1"/>
    <col min="14075" max="14076" width="10.42578125" style="1" customWidth="1"/>
    <col min="14077" max="14077" width="11.42578125" style="1" customWidth="1"/>
    <col min="14078" max="14324" width="11.5703125" style="1"/>
    <col min="14325" max="14325" width="9.7109375" style="1" customWidth="1"/>
    <col min="14326" max="14326" width="41.42578125" style="1" customWidth="1"/>
    <col min="14327" max="14327" width="11.28515625" style="1" customWidth="1"/>
    <col min="14328" max="14328" width="11.7109375" style="1" customWidth="1"/>
    <col min="14329" max="14329" width="13.7109375" style="1" customWidth="1"/>
    <col min="14330" max="14330" width="11.85546875" style="1" customWidth="1"/>
    <col min="14331" max="14332" width="10.42578125" style="1" customWidth="1"/>
    <col min="14333" max="14333" width="11.42578125" style="1" customWidth="1"/>
    <col min="14334" max="14580" width="11.5703125" style="1"/>
    <col min="14581" max="14581" width="9.7109375" style="1" customWidth="1"/>
    <col min="14582" max="14582" width="41.42578125" style="1" customWidth="1"/>
    <col min="14583" max="14583" width="11.28515625" style="1" customWidth="1"/>
    <col min="14584" max="14584" width="11.7109375" style="1" customWidth="1"/>
    <col min="14585" max="14585" width="13.7109375" style="1" customWidth="1"/>
    <col min="14586" max="14586" width="11.85546875" style="1" customWidth="1"/>
    <col min="14587" max="14588" width="10.42578125" style="1" customWidth="1"/>
    <col min="14589" max="14589" width="11.42578125" style="1" customWidth="1"/>
    <col min="14590" max="14836" width="11.5703125" style="1"/>
    <col min="14837" max="14837" width="9.7109375" style="1" customWidth="1"/>
    <col min="14838" max="14838" width="41.42578125" style="1" customWidth="1"/>
    <col min="14839" max="14839" width="11.28515625" style="1" customWidth="1"/>
    <col min="14840" max="14840" width="11.7109375" style="1" customWidth="1"/>
    <col min="14841" max="14841" width="13.7109375" style="1" customWidth="1"/>
    <col min="14842" max="14842" width="11.85546875" style="1" customWidth="1"/>
    <col min="14843" max="14844" width="10.42578125" style="1" customWidth="1"/>
    <col min="14845" max="14845" width="11.42578125" style="1" customWidth="1"/>
    <col min="14846" max="15092" width="11.5703125" style="1"/>
    <col min="15093" max="15093" width="9.7109375" style="1" customWidth="1"/>
    <col min="15094" max="15094" width="41.42578125" style="1" customWidth="1"/>
    <col min="15095" max="15095" width="11.28515625" style="1" customWidth="1"/>
    <col min="15096" max="15096" width="11.7109375" style="1" customWidth="1"/>
    <col min="15097" max="15097" width="13.7109375" style="1" customWidth="1"/>
    <col min="15098" max="15098" width="11.85546875" style="1" customWidth="1"/>
    <col min="15099" max="15100" width="10.42578125" style="1" customWidth="1"/>
    <col min="15101" max="15101" width="11.42578125" style="1" customWidth="1"/>
    <col min="15102" max="15348" width="11.5703125" style="1"/>
    <col min="15349" max="15349" width="9.7109375" style="1" customWidth="1"/>
    <col min="15350" max="15350" width="41.42578125" style="1" customWidth="1"/>
    <col min="15351" max="15351" width="11.28515625" style="1" customWidth="1"/>
    <col min="15352" max="15352" width="11.7109375" style="1" customWidth="1"/>
    <col min="15353" max="15353" width="13.7109375" style="1" customWidth="1"/>
    <col min="15354" max="15354" width="11.85546875" style="1" customWidth="1"/>
    <col min="15355" max="15356" width="10.42578125" style="1" customWidth="1"/>
    <col min="15357" max="15357" width="11.42578125" style="1" customWidth="1"/>
    <col min="15358" max="15604" width="11.5703125" style="1"/>
    <col min="15605" max="15605" width="9.7109375" style="1" customWidth="1"/>
    <col min="15606" max="15606" width="41.42578125" style="1" customWidth="1"/>
    <col min="15607" max="15607" width="11.28515625" style="1" customWidth="1"/>
    <col min="15608" max="15608" width="11.7109375" style="1" customWidth="1"/>
    <col min="15609" max="15609" width="13.7109375" style="1" customWidth="1"/>
    <col min="15610" max="15610" width="11.85546875" style="1" customWidth="1"/>
    <col min="15611" max="15612" width="10.42578125" style="1" customWidth="1"/>
    <col min="15613" max="15613" width="11.42578125" style="1" customWidth="1"/>
    <col min="15614" max="15860" width="11.5703125" style="1"/>
    <col min="15861" max="15861" width="9.7109375" style="1" customWidth="1"/>
    <col min="15862" max="15862" width="41.42578125" style="1" customWidth="1"/>
    <col min="15863" max="15863" width="11.28515625" style="1" customWidth="1"/>
    <col min="15864" max="15864" width="11.7109375" style="1" customWidth="1"/>
    <col min="15865" max="15865" width="13.7109375" style="1" customWidth="1"/>
    <col min="15866" max="15866" width="11.85546875" style="1" customWidth="1"/>
    <col min="15867" max="15868" width="10.42578125" style="1" customWidth="1"/>
    <col min="15869" max="15869" width="11.42578125" style="1" customWidth="1"/>
    <col min="15870" max="16116" width="11.5703125" style="1"/>
    <col min="16117" max="16117" width="9.7109375" style="1" customWidth="1"/>
    <col min="16118" max="16118" width="41.42578125" style="1" customWidth="1"/>
    <col min="16119" max="16119" width="11.28515625" style="1" customWidth="1"/>
    <col min="16120" max="16120" width="11.7109375" style="1" customWidth="1"/>
    <col min="16121" max="16121" width="13.7109375" style="1" customWidth="1"/>
    <col min="16122" max="16122" width="11.85546875" style="1" customWidth="1"/>
    <col min="16123" max="16124" width="10.42578125" style="1" customWidth="1"/>
    <col min="16125" max="16125" width="11.42578125" style="1" customWidth="1"/>
    <col min="16126" max="16384" width="11.5703125" style="1"/>
  </cols>
  <sheetData>
    <row r="1" spans="1:21" ht="13.5" thickBot="1" x14ac:dyDescent="0.25">
      <c r="P1" s="3"/>
      <c r="Q1" s="3"/>
      <c r="R1" s="3"/>
      <c r="S1" s="3"/>
      <c r="T1" s="3"/>
      <c r="U1" s="3"/>
    </row>
    <row r="2" spans="1:21" ht="15" customHeight="1" x14ac:dyDescent="0.2">
      <c r="A2" s="10" t="s">
        <v>43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21" ht="15" customHeight="1" thickBot="1" x14ac:dyDescent="0.25">
      <c r="A3" s="13" t="s">
        <v>44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</row>
    <row r="5" spans="1:21" ht="13.5" thickBot="1" x14ac:dyDescent="0.25">
      <c r="D5" s="90" t="s">
        <v>45</v>
      </c>
      <c r="E5" s="90"/>
      <c r="F5" s="90"/>
      <c r="G5" s="90"/>
      <c r="H5" s="90"/>
      <c r="I5" s="90"/>
    </row>
    <row r="6" spans="1:21" ht="14.25" thickTop="1" thickBot="1" x14ac:dyDescent="0.25">
      <c r="B6" s="5" t="s">
        <v>6</v>
      </c>
      <c r="C6" s="6" t="s">
        <v>0</v>
      </c>
      <c r="D6" s="16" t="s">
        <v>7</v>
      </c>
      <c r="E6" s="17" t="s">
        <v>1</v>
      </c>
      <c r="F6" s="17" t="s">
        <v>2</v>
      </c>
      <c r="G6" s="17" t="s">
        <v>3</v>
      </c>
      <c r="H6" s="17" t="s">
        <v>4</v>
      </c>
      <c r="I6" s="18" t="s">
        <v>5</v>
      </c>
    </row>
    <row r="7" spans="1:21" x14ac:dyDescent="0.2">
      <c r="A7" s="2" t="s">
        <v>117</v>
      </c>
      <c r="B7" s="19" t="s">
        <v>8</v>
      </c>
      <c r="C7" s="9" t="s">
        <v>9</v>
      </c>
      <c r="D7" s="20">
        <v>7.5763000000000002E-3</v>
      </c>
      <c r="E7" s="4">
        <v>6.7499999999999999E-3</v>
      </c>
      <c r="F7" s="4">
        <v>2.8665000000000001E-5</v>
      </c>
      <c r="G7" s="4">
        <v>2.2027E-4</v>
      </c>
      <c r="H7" s="4">
        <v>5.0270000000000001E-9</v>
      </c>
      <c r="I7" s="21">
        <v>5.7737000000000001E-4</v>
      </c>
    </row>
    <row r="8" spans="1:21" x14ac:dyDescent="0.2">
      <c r="A8" s="2" t="s">
        <v>118</v>
      </c>
      <c r="B8" s="22" t="s">
        <v>10</v>
      </c>
      <c r="C8" s="9" t="s">
        <v>11</v>
      </c>
      <c r="D8" s="20">
        <v>4.0819000000000001E-9</v>
      </c>
      <c r="E8" s="4">
        <v>3.9402000000000001E-9</v>
      </c>
      <c r="F8" s="4">
        <v>5.8081E-14</v>
      </c>
      <c r="G8" s="4">
        <v>1.1887E-10</v>
      </c>
      <c r="H8" s="4">
        <v>1.0879E-14</v>
      </c>
      <c r="I8" s="21">
        <v>2.2797000000000002E-11</v>
      </c>
    </row>
    <row r="9" spans="1:21" x14ac:dyDescent="0.2">
      <c r="A9" s="2" t="s">
        <v>119</v>
      </c>
      <c r="B9" s="22" t="s">
        <v>12</v>
      </c>
      <c r="C9" s="9" t="s">
        <v>57</v>
      </c>
      <c r="D9" s="20">
        <v>1.4647000000000001E-5</v>
      </c>
      <c r="E9" s="4">
        <v>1.3616E-5</v>
      </c>
      <c r="F9" s="4">
        <v>1.2881E-7</v>
      </c>
      <c r="G9" s="4">
        <v>4.2637000000000003E-7</v>
      </c>
      <c r="H9" s="4">
        <v>1.7791999999999999E-11</v>
      </c>
      <c r="I9" s="21">
        <v>4.7608000000000001E-7</v>
      </c>
    </row>
    <row r="10" spans="1:21" x14ac:dyDescent="0.2">
      <c r="A10" s="2" t="s">
        <v>120</v>
      </c>
      <c r="B10" s="22" t="s">
        <v>13</v>
      </c>
      <c r="C10" s="9" t="s">
        <v>14</v>
      </c>
      <c r="D10" s="20">
        <v>2.6701000000000001E-6</v>
      </c>
      <c r="E10" s="4">
        <v>2.1490999999999999E-6</v>
      </c>
      <c r="F10" s="4">
        <v>2.9601000000000001E-8</v>
      </c>
      <c r="G10" s="4">
        <v>7.7492000000000003E-8</v>
      </c>
      <c r="H10" s="4">
        <v>1.6401E-12</v>
      </c>
      <c r="I10" s="21">
        <v>4.1381999999999998E-7</v>
      </c>
    </row>
    <row r="11" spans="1:21" x14ac:dyDescent="0.2">
      <c r="A11" s="2" t="s">
        <v>121</v>
      </c>
      <c r="B11" s="22" t="s">
        <v>15</v>
      </c>
      <c r="C11" s="9" t="s">
        <v>16</v>
      </c>
      <c r="D11" s="20">
        <v>1.8186E-6</v>
      </c>
      <c r="E11" s="4">
        <v>1.7081E-6</v>
      </c>
      <c r="F11" s="4">
        <v>9.1529999999999993E-9</v>
      </c>
      <c r="G11" s="4">
        <v>5.2940999999999997E-8</v>
      </c>
      <c r="H11" s="4">
        <v>1.0263999999999999E-12</v>
      </c>
      <c r="I11" s="21">
        <v>4.8467E-8</v>
      </c>
    </row>
    <row r="12" spans="1:21" x14ac:dyDescent="0.2">
      <c r="A12" s="2" t="s">
        <v>122</v>
      </c>
      <c r="B12" s="22" t="s">
        <v>17</v>
      </c>
      <c r="C12" s="9" t="s">
        <v>18</v>
      </c>
      <c r="D12" s="20">
        <v>1.2563999999999999E-9</v>
      </c>
      <c r="E12" s="4">
        <v>1.2043000000000001E-9</v>
      </c>
      <c r="F12" s="4">
        <v>1.1473999999999999E-12</v>
      </c>
      <c r="G12" s="4">
        <v>3.6584E-11</v>
      </c>
      <c r="H12" s="4">
        <v>1.1395000000000001E-15</v>
      </c>
      <c r="I12" s="21">
        <v>1.4320999999999999E-11</v>
      </c>
    </row>
    <row r="13" spans="1:21" x14ac:dyDescent="0.2">
      <c r="A13" s="2" t="s">
        <v>123</v>
      </c>
      <c r="B13" s="22" t="s">
        <v>19</v>
      </c>
      <c r="C13" s="9" t="s">
        <v>20</v>
      </c>
      <c r="D13" s="20">
        <v>0.11086</v>
      </c>
      <c r="E13" s="4">
        <v>0.10471</v>
      </c>
      <c r="F13" s="4">
        <v>4.0280999999999997E-4</v>
      </c>
      <c r="G13" s="4">
        <v>3.2274000000000001E-3</v>
      </c>
      <c r="H13" s="4">
        <v>4.6252000000000003E-8</v>
      </c>
      <c r="I13" s="21">
        <v>2.5208000000000001E-3</v>
      </c>
    </row>
    <row r="14" spans="1:21" x14ac:dyDescent="0.2">
      <c r="A14" s="2" t="s">
        <v>124</v>
      </c>
      <c r="B14" s="22" t="s">
        <v>21</v>
      </c>
      <c r="C14" s="9" t="s">
        <v>20</v>
      </c>
      <c r="D14" s="20">
        <v>0.2228</v>
      </c>
      <c r="E14" s="4">
        <v>0.21303</v>
      </c>
      <c r="F14" s="4">
        <v>4.0538999999999999E-4</v>
      </c>
      <c r="G14" s="4">
        <v>6.4875999999999996E-3</v>
      </c>
      <c r="H14" s="4">
        <v>4.4569999999999997E-7</v>
      </c>
      <c r="I14" s="21">
        <v>2.8814999999999999E-3</v>
      </c>
    </row>
    <row r="15" spans="1:21" x14ac:dyDescent="0.2">
      <c r="A15" s="2" t="s">
        <v>125</v>
      </c>
      <c r="B15" s="22" t="s">
        <v>22</v>
      </c>
      <c r="C15" s="9" t="s">
        <v>23</v>
      </c>
      <c r="D15" s="20">
        <v>5.5633000000000001E-5</v>
      </c>
      <c r="E15" s="4">
        <v>5.3458000000000002E-5</v>
      </c>
      <c r="F15" s="4">
        <v>2.566E-9</v>
      </c>
      <c r="G15" s="4">
        <v>1.6199999999999999E-6</v>
      </c>
      <c r="H15" s="4">
        <v>5.7079000000000003E-11</v>
      </c>
      <c r="I15" s="21">
        <v>5.5191000000000002E-7</v>
      </c>
    </row>
    <row r="16" spans="1:21" x14ac:dyDescent="0.2">
      <c r="A16" s="2" t="s">
        <v>126</v>
      </c>
      <c r="B16" s="22" t="s">
        <v>24</v>
      </c>
      <c r="C16" s="9" t="s">
        <v>23</v>
      </c>
      <c r="D16" s="20">
        <v>0.95416999999999996</v>
      </c>
      <c r="E16" s="4">
        <v>0.29364000000000001</v>
      </c>
      <c r="F16" s="4">
        <v>4.7149999999999996E-3</v>
      </c>
      <c r="G16" s="4">
        <v>2.734E-2</v>
      </c>
      <c r="H16" s="4">
        <v>1.9716E-7</v>
      </c>
      <c r="I16" s="21">
        <v>0.62846999999999997</v>
      </c>
    </row>
    <row r="17" spans="1:9" ht="13.5" thickBot="1" x14ac:dyDescent="0.25">
      <c r="A17" s="2" t="s">
        <v>127</v>
      </c>
      <c r="B17" s="23" t="s">
        <v>25</v>
      </c>
      <c r="C17" s="24" t="s">
        <v>23</v>
      </c>
      <c r="D17" s="25">
        <v>0.85392000000000001</v>
      </c>
      <c r="E17" s="26">
        <v>0.80786000000000002</v>
      </c>
      <c r="F17" s="26">
        <v>1.1753E-3</v>
      </c>
      <c r="G17" s="26">
        <v>2.4858000000000002E-2</v>
      </c>
      <c r="H17" s="26">
        <v>1.1990999999999999E-7</v>
      </c>
      <c r="I17" s="27">
        <v>2.0027E-2</v>
      </c>
    </row>
    <row r="18" spans="1:9" x14ac:dyDescent="0.2">
      <c r="A18" s="2" t="s">
        <v>128</v>
      </c>
      <c r="B18" s="28" t="s">
        <v>26</v>
      </c>
      <c r="C18" s="8" t="s">
        <v>20</v>
      </c>
      <c r="D18" s="29">
        <v>7.4650999999999997E-3</v>
      </c>
      <c r="E18" s="7">
        <v>7.2271999999999996E-3</v>
      </c>
      <c r="F18" s="7">
        <v>5.4026E-7</v>
      </c>
      <c r="G18" s="7">
        <v>2.1740999999999999E-4</v>
      </c>
      <c r="H18" s="7">
        <v>2.1079E-8</v>
      </c>
      <c r="I18" s="30">
        <v>1.9907000000000001E-5</v>
      </c>
    </row>
    <row r="19" spans="1:9" x14ac:dyDescent="0.2">
      <c r="A19" s="2" t="s">
        <v>129</v>
      </c>
      <c r="B19" s="28" t="s">
        <v>27</v>
      </c>
      <c r="C19" s="9" t="s">
        <v>20</v>
      </c>
      <c r="D19" s="20">
        <v>0</v>
      </c>
      <c r="E19" s="4">
        <v>0</v>
      </c>
      <c r="F19" s="4">
        <v>0</v>
      </c>
      <c r="G19" s="4">
        <v>0</v>
      </c>
      <c r="H19" s="4">
        <v>0</v>
      </c>
      <c r="I19" s="21">
        <v>0</v>
      </c>
    </row>
    <row r="20" spans="1:9" x14ac:dyDescent="0.2">
      <c r="A20" s="2" t="s">
        <v>130</v>
      </c>
      <c r="B20" s="28" t="s">
        <v>28</v>
      </c>
      <c r="C20" s="9" t="s">
        <v>20</v>
      </c>
      <c r="D20" s="20">
        <v>7.4650999999999997E-3</v>
      </c>
      <c r="E20" s="4">
        <v>7.2271999999999996E-3</v>
      </c>
      <c r="F20" s="4">
        <v>5.4026E-7</v>
      </c>
      <c r="G20" s="4">
        <v>2.1740999999999999E-4</v>
      </c>
      <c r="H20" s="4">
        <v>2.1079E-8</v>
      </c>
      <c r="I20" s="21">
        <v>1.9907000000000001E-5</v>
      </c>
    </row>
    <row r="21" spans="1:9" x14ac:dyDescent="0.2">
      <c r="A21" s="2" t="s">
        <v>131</v>
      </c>
      <c r="B21" s="28" t="s">
        <v>29</v>
      </c>
      <c r="C21" s="9" t="s">
        <v>20</v>
      </c>
      <c r="D21" s="20">
        <v>0.19114999999999999</v>
      </c>
      <c r="E21" s="4">
        <v>0.18232000000000001</v>
      </c>
      <c r="F21" s="4">
        <v>4.0485E-4</v>
      </c>
      <c r="G21" s="4">
        <v>5.5656999999999998E-3</v>
      </c>
      <c r="H21" s="4">
        <v>4.2462E-7</v>
      </c>
      <c r="I21" s="21">
        <v>2.8616000000000002E-3</v>
      </c>
    </row>
    <row r="22" spans="1:9" x14ac:dyDescent="0.2">
      <c r="A22" s="2" t="s">
        <v>132</v>
      </c>
      <c r="B22" s="28" t="s">
        <v>30</v>
      </c>
      <c r="C22" s="9" t="s">
        <v>20</v>
      </c>
      <c r="D22" s="20">
        <v>2.4187E-2</v>
      </c>
      <c r="E22" s="4">
        <v>2.3483E-2</v>
      </c>
      <c r="F22" s="4">
        <v>0</v>
      </c>
      <c r="G22" s="4">
        <v>7.0447999999999995E-4</v>
      </c>
      <c r="H22" s="4">
        <v>0</v>
      </c>
      <c r="I22" s="21">
        <v>0</v>
      </c>
    </row>
    <row r="23" spans="1:9" x14ac:dyDescent="0.2">
      <c r="A23" s="2" t="s">
        <v>133</v>
      </c>
      <c r="B23" s="28" t="s">
        <v>31</v>
      </c>
      <c r="C23" s="9" t="s">
        <v>20</v>
      </c>
      <c r="D23" s="20">
        <v>0.21534</v>
      </c>
      <c r="E23" s="4">
        <v>0.20580000000000001</v>
      </c>
      <c r="F23" s="4">
        <v>4.0485E-4</v>
      </c>
      <c r="G23" s="4">
        <v>6.2702000000000001E-3</v>
      </c>
      <c r="H23" s="4">
        <v>4.2462E-7</v>
      </c>
      <c r="I23" s="21">
        <v>2.8616000000000002E-3</v>
      </c>
    </row>
    <row r="24" spans="1:9" x14ac:dyDescent="0.2">
      <c r="A24" s="2" t="s">
        <v>134</v>
      </c>
      <c r="B24" s="28" t="s">
        <v>32</v>
      </c>
      <c r="C24" s="9" t="s">
        <v>33</v>
      </c>
      <c r="D24" s="20">
        <v>0</v>
      </c>
      <c r="E24" s="4">
        <v>0</v>
      </c>
      <c r="F24" s="4">
        <v>0</v>
      </c>
      <c r="G24" s="4">
        <v>0</v>
      </c>
      <c r="H24" s="4">
        <v>0</v>
      </c>
      <c r="I24" s="21">
        <v>0</v>
      </c>
    </row>
    <row r="25" spans="1:9" x14ac:dyDescent="0.2">
      <c r="A25" s="2" t="s">
        <v>135</v>
      </c>
      <c r="B25" s="28" t="s">
        <v>34</v>
      </c>
      <c r="C25" s="9" t="s">
        <v>20</v>
      </c>
      <c r="D25" s="20">
        <v>0</v>
      </c>
      <c r="E25" s="4">
        <v>0</v>
      </c>
      <c r="F25" s="4">
        <v>0</v>
      </c>
      <c r="G25" s="4">
        <v>0</v>
      </c>
      <c r="H25" s="4">
        <v>0</v>
      </c>
      <c r="I25" s="21">
        <v>0</v>
      </c>
    </row>
    <row r="26" spans="1:9" x14ac:dyDescent="0.2">
      <c r="A26" s="2" t="s">
        <v>136</v>
      </c>
      <c r="B26" s="28" t="s">
        <v>35</v>
      </c>
      <c r="C26" s="9" t="s">
        <v>20</v>
      </c>
      <c r="D26" s="20">
        <v>0</v>
      </c>
      <c r="E26" s="4">
        <v>0</v>
      </c>
      <c r="F26" s="4">
        <v>0</v>
      </c>
      <c r="G26" s="4">
        <v>0</v>
      </c>
      <c r="H26" s="4">
        <v>0</v>
      </c>
      <c r="I26" s="21">
        <v>0</v>
      </c>
    </row>
    <row r="27" spans="1:9" x14ac:dyDescent="0.2">
      <c r="A27" s="2" t="s">
        <v>137</v>
      </c>
      <c r="B27" s="28" t="s">
        <v>36</v>
      </c>
      <c r="C27" s="9" t="s">
        <v>33</v>
      </c>
      <c r="D27" s="20">
        <v>6.7876999999999998E-4</v>
      </c>
      <c r="E27" s="4">
        <v>7.6156999999999996E-5</v>
      </c>
      <c r="F27" s="4">
        <v>0</v>
      </c>
      <c r="G27" s="4">
        <v>1.9347E-5</v>
      </c>
      <c r="H27" s="4">
        <v>0</v>
      </c>
      <c r="I27" s="21">
        <v>5.8326999999999999E-4</v>
      </c>
    </row>
    <row r="28" spans="1:9" x14ac:dyDescent="0.2">
      <c r="A28" s="2" t="s">
        <v>138</v>
      </c>
      <c r="B28" s="28" t="s">
        <v>37</v>
      </c>
      <c r="C28" s="9" t="s">
        <v>33</v>
      </c>
      <c r="D28" s="20">
        <v>4.0188000000000003E-3</v>
      </c>
      <c r="E28" s="4">
        <v>3.2521E-3</v>
      </c>
      <c r="F28" s="4">
        <v>1.0187000000000001E-6</v>
      </c>
      <c r="G28" s="4">
        <v>1.1658E-4</v>
      </c>
      <c r="H28" s="4">
        <v>8.3035999999999993E-9</v>
      </c>
      <c r="I28" s="21">
        <v>6.4911999999999999E-4</v>
      </c>
    </row>
    <row r="29" spans="1:9" x14ac:dyDescent="0.2">
      <c r="A29" s="2" t="s">
        <v>139</v>
      </c>
      <c r="B29" s="28" t="s">
        <v>38</v>
      </c>
      <c r="C29" s="9" t="s">
        <v>33</v>
      </c>
      <c r="D29" s="20">
        <v>4.6811999999999998E-5</v>
      </c>
      <c r="E29" s="4">
        <v>4.5414000000000003E-5</v>
      </c>
      <c r="F29" s="4">
        <v>7.2553999999999996E-10</v>
      </c>
      <c r="G29" s="4">
        <v>1.3633999999999999E-6</v>
      </c>
      <c r="H29" s="4">
        <v>1.3658999999999999E-10</v>
      </c>
      <c r="I29" s="21">
        <v>3.4065000000000001E-8</v>
      </c>
    </row>
    <row r="30" spans="1:9" x14ac:dyDescent="0.2">
      <c r="A30" s="2" t="s">
        <v>140</v>
      </c>
      <c r="B30" s="28" t="s">
        <v>39</v>
      </c>
      <c r="C30" s="9" t="s">
        <v>33</v>
      </c>
      <c r="D30" s="20">
        <v>0</v>
      </c>
      <c r="E30" s="4">
        <v>0</v>
      </c>
      <c r="F30" s="4">
        <v>0</v>
      </c>
      <c r="G30" s="4">
        <v>0</v>
      </c>
      <c r="H30" s="4">
        <v>0</v>
      </c>
      <c r="I30" s="21">
        <v>0</v>
      </c>
    </row>
    <row r="31" spans="1:9" x14ac:dyDescent="0.2">
      <c r="A31" s="2" t="s">
        <v>141</v>
      </c>
      <c r="B31" s="28" t="s">
        <v>40</v>
      </c>
      <c r="C31" s="9" t="s">
        <v>33</v>
      </c>
      <c r="D31" s="20">
        <v>0</v>
      </c>
      <c r="E31" s="4">
        <v>0</v>
      </c>
      <c r="F31" s="4">
        <v>0</v>
      </c>
      <c r="G31" s="4">
        <v>0</v>
      </c>
      <c r="H31" s="4">
        <v>0</v>
      </c>
      <c r="I31" s="21">
        <v>0</v>
      </c>
    </row>
    <row r="32" spans="1:9" x14ac:dyDescent="0.2">
      <c r="A32" s="2" t="s">
        <v>142</v>
      </c>
      <c r="B32" s="28" t="s">
        <v>41</v>
      </c>
      <c r="C32" s="9" t="s">
        <v>33</v>
      </c>
      <c r="D32" s="20">
        <v>0</v>
      </c>
      <c r="E32" s="4">
        <v>0</v>
      </c>
      <c r="F32" s="4">
        <v>0</v>
      </c>
      <c r="G32" s="4">
        <v>0</v>
      </c>
      <c r="H32" s="4">
        <v>0</v>
      </c>
      <c r="I32" s="21">
        <v>0</v>
      </c>
    </row>
    <row r="33" spans="1:9" x14ac:dyDescent="0.2">
      <c r="A33" s="2" t="s">
        <v>143</v>
      </c>
      <c r="B33" s="28" t="s">
        <v>42</v>
      </c>
      <c r="C33" s="31" t="s">
        <v>20</v>
      </c>
      <c r="D33" s="20">
        <v>0</v>
      </c>
      <c r="E33" s="4">
        <v>0</v>
      </c>
      <c r="F33" s="4">
        <v>0</v>
      </c>
      <c r="G33" s="4">
        <v>0</v>
      </c>
      <c r="H33" s="4">
        <v>0</v>
      </c>
      <c r="I33" s="21">
        <v>0</v>
      </c>
    </row>
    <row r="35" spans="1:9" ht="13.5" thickBot="1" x14ac:dyDescent="0.25">
      <c r="D35" s="90" t="s">
        <v>46</v>
      </c>
      <c r="E35" s="90"/>
      <c r="F35" s="90"/>
      <c r="G35" s="90"/>
      <c r="H35" s="90"/>
      <c r="I35" s="90"/>
    </row>
    <row r="36" spans="1:9" ht="14.25" thickTop="1" thickBot="1" x14ac:dyDescent="0.25">
      <c r="B36" s="5" t="s">
        <v>6</v>
      </c>
      <c r="C36" s="6" t="s">
        <v>0</v>
      </c>
      <c r="D36" s="16" t="s">
        <v>7</v>
      </c>
      <c r="E36" s="17" t="s">
        <v>1</v>
      </c>
      <c r="F36" s="17" t="s">
        <v>2</v>
      </c>
      <c r="G36" s="17" t="s">
        <v>3</v>
      </c>
      <c r="H36" s="17" t="s">
        <v>4</v>
      </c>
      <c r="I36" s="18" t="s">
        <v>5</v>
      </c>
    </row>
    <row r="37" spans="1:9" x14ac:dyDescent="0.2">
      <c r="A37" s="2" t="s">
        <v>144</v>
      </c>
      <c r="B37" s="19" t="s">
        <v>8</v>
      </c>
      <c r="C37" s="9" t="s">
        <v>9</v>
      </c>
      <c r="D37" s="20">
        <v>1.3022000000000001E-2</v>
      </c>
      <c r="E37" s="4">
        <v>1.1886000000000001E-2</v>
      </c>
      <c r="F37" s="4">
        <v>3.5831000000000003E-5</v>
      </c>
      <c r="G37" s="4">
        <v>3.7877000000000001E-4</v>
      </c>
      <c r="H37" s="4">
        <v>1.0054E-8</v>
      </c>
      <c r="I37" s="21">
        <v>7.2172000000000002E-4</v>
      </c>
    </row>
    <row r="38" spans="1:9" x14ac:dyDescent="0.2">
      <c r="A38" s="2" t="s">
        <v>145</v>
      </c>
      <c r="B38" s="22" t="s">
        <v>10</v>
      </c>
      <c r="C38" s="9" t="s">
        <v>11</v>
      </c>
      <c r="D38" s="20">
        <v>7.5327999999999995E-9</v>
      </c>
      <c r="E38" s="4">
        <v>7.2848000000000003E-9</v>
      </c>
      <c r="F38" s="4">
        <v>7.2600999999999998E-14</v>
      </c>
      <c r="G38" s="4">
        <v>2.1938E-10</v>
      </c>
      <c r="H38" s="4">
        <v>2.1758000000000001E-14</v>
      </c>
      <c r="I38" s="21">
        <v>2.8496E-11</v>
      </c>
    </row>
    <row r="39" spans="1:9" x14ac:dyDescent="0.2">
      <c r="A39" s="2" t="s">
        <v>146</v>
      </c>
      <c r="B39" s="22" t="s">
        <v>12</v>
      </c>
      <c r="C39" s="9" t="s">
        <v>57</v>
      </c>
      <c r="D39" s="20">
        <v>2.6789000000000001E-5</v>
      </c>
      <c r="E39" s="4">
        <v>2.5253E-5</v>
      </c>
      <c r="F39" s="4">
        <v>1.6101000000000001E-7</v>
      </c>
      <c r="G39" s="4">
        <v>7.7991999999999996E-7</v>
      </c>
      <c r="H39" s="4">
        <v>3.5583999999999997E-11</v>
      </c>
      <c r="I39" s="21">
        <v>5.9508999999999996E-7</v>
      </c>
    </row>
    <row r="40" spans="1:9" x14ac:dyDescent="0.2">
      <c r="A40" s="2" t="s">
        <v>147</v>
      </c>
      <c r="B40" s="22" t="s">
        <v>13</v>
      </c>
      <c r="C40" s="9" t="s">
        <v>14</v>
      </c>
      <c r="D40" s="20">
        <v>4.5576000000000002E-6</v>
      </c>
      <c r="E40" s="4">
        <v>3.8709999999999999E-6</v>
      </c>
      <c r="F40" s="4">
        <v>3.7002000000000003E-8</v>
      </c>
      <c r="G40" s="4">
        <v>1.3238E-7</v>
      </c>
      <c r="H40" s="4">
        <v>3.2803000000000001E-12</v>
      </c>
      <c r="I40" s="21">
        <v>5.1727999999999998E-7</v>
      </c>
    </row>
    <row r="41" spans="1:9" x14ac:dyDescent="0.2">
      <c r="A41" s="2" t="s">
        <v>148</v>
      </c>
      <c r="B41" s="22" t="s">
        <v>15</v>
      </c>
      <c r="C41" s="9" t="s">
        <v>16</v>
      </c>
      <c r="D41" s="20">
        <v>3.0854999999999999E-6</v>
      </c>
      <c r="E41" s="4">
        <v>2.9235999999999998E-6</v>
      </c>
      <c r="F41" s="4">
        <v>1.1441E-8</v>
      </c>
      <c r="G41" s="4">
        <v>8.9831000000000005E-8</v>
      </c>
      <c r="H41" s="4">
        <v>2.0526999999999999E-12</v>
      </c>
      <c r="I41" s="21">
        <v>6.0583999999999995E-8</v>
      </c>
    </row>
    <row r="42" spans="1:9" x14ac:dyDescent="0.2">
      <c r="A42" s="2" t="s">
        <v>149</v>
      </c>
      <c r="B42" s="22" t="s">
        <v>17</v>
      </c>
      <c r="C42" s="9" t="s">
        <v>18</v>
      </c>
      <c r="D42" s="20">
        <v>2.3803000000000001E-9</v>
      </c>
      <c r="E42" s="4">
        <v>2.2916999999999999E-9</v>
      </c>
      <c r="F42" s="4">
        <v>1.4342000000000001E-12</v>
      </c>
      <c r="G42" s="4">
        <v>6.9317E-11</v>
      </c>
      <c r="H42" s="4">
        <v>2.2789E-15</v>
      </c>
      <c r="I42" s="21">
        <v>1.7901E-11</v>
      </c>
    </row>
    <row r="43" spans="1:9" x14ac:dyDescent="0.2">
      <c r="A43" s="2" t="s">
        <v>150</v>
      </c>
      <c r="B43" s="22" t="s">
        <v>19</v>
      </c>
      <c r="C43" s="9" t="s">
        <v>20</v>
      </c>
      <c r="D43" s="20">
        <v>0.18340999999999999</v>
      </c>
      <c r="E43" s="4">
        <v>0.17441999999999999</v>
      </c>
      <c r="F43" s="4">
        <v>5.0350999999999998E-4</v>
      </c>
      <c r="G43" s="4">
        <v>5.3401000000000004E-3</v>
      </c>
      <c r="H43" s="4">
        <v>9.2503000000000005E-8</v>
      </c>
      <c r="I43" s="21">
        <v>3.1510000000000002E-3</v>
      </c>
    </row>
    <row r="44" spans="1:9" x14ac:dyDescent="0.2">
      <c r="A44" s="2" t="s">
        <v>151</v>
      </c>
      <c r="B44" s="22" t="s">
        <v>21</v>
      </c>
      <c r="C44" s="9" t="s">
        <v>20</v>
      </c>
      <c r="D44" s="20">
        <v>0.38679000000000002</v>
      </c>
      <c r="E44" s="4">
        <v>0.37141999999999997</v>
      </c>
      <c r="F44" s="4">
        <v>5.0673999999999999E-4</v>
      </c>
      <c r="G44" s="4">
        <v>1.1263E-2</v>
      </c>
      <c r="H44" s="4">
        <v>8.9139999999999995E-7</v>
      </c>
      <c r="I44" s="21">
        <v>3.6018000000000001E-3</v>
      </c>
    </row>
    <row r="45" spans="1:9" x14ac:dyDescent="0.2">
      <c r="A45" s="2" t="s">
        <v>152</v>
      </c>
      <c r="B45" s="22" t="s">
        <v>22</v>
      </c>
      <c r="C45" s="9" t="s">
        <v>23</v>
      </c>
      <c r="D45" s="20">
        <v>8.1583999999999997E-5</v>
      </c>
      <c r="E45" s="4">
        <v>7.8515000000000003E-5</v>
      </c>
      <c r="F45" s="4">
        <v>3.2074999999999999E-9</v>
      </c>
      <c r="G45" s="4">
        <v>2.3757E-6</v>
      </c>
      <c r="H45" s="4">
        <v>1.1416E-10</v>
      </c>
      <c r="I45" s="21">
        <v>6.8988000000000003E-7</v>
      </c>
    </row>
    <row r="46" spans="1:9" x14ac:dyDescent="0.2">
      <c r="A46" s="2" t="s">
        <v>153</v>
      </c>
      <c r="B46" s="22" t="s">
        <v>24</v>
      </c>
      <c r="C46" s="9" t="s">
        <v>23</v>
      </c>
      <c r="D46" s="20">
        <v>1.3391</v>
      </c>
      <c r="E46" s="4">
        <v>0.50919000000000003</v>
      </c>
      <c r="F46" s="4">
        <v>5.8937E-3</v>
      </c>
      <c r="G46" s="4">
        <v>3.8403E-2</v>
      </c>
      <c r="H46" s="4">
        <v>3.9432E-7</v>
      </c>
      <c r="I46" s="21">
        <v>0.78559000000000001</v>
      </c>
    </row>
    <row r="47" spans="1:9" ht="13.5" thickBot="1" x14ac:dyDescent="0.25">
      <c r="A47" s="2" t="s">
        <v>154</v>
      </c>
      <c r="B47" s="23" t="s">
        <v>25</v>
      </c>
      <c r="C47" s="24" t="s">
        <v>23</v>
      </c>
      <c r="D47" s="25">
        <v>1.1758</v>
      </c>
      <c r="E47" s="26">
        <v>1.1151</v>
      </c>
      <c r="F47" s="26">
        <v>1.4691000000000001E-3</v>
      </c>
      <c r="G47" s="26">
        <v>3.4229000000000002E-2</v>
      </c>
      <c r="H47" s="26">
        <v>2.3981999999999999E-7</v>
      </c>
      <c r="I47" s="27">
        <v>2.5033E-2</v>
      </c>
    </row>
    <row r="48" spans="1:9" x14ac:dyDescent="0.2">
      <c r="A48" s="2" t="s">
        <v>155</v>
      </c>
      <c r="B48" s="28" t="s">
        <v>26</v>
      </c>
      <c r="C48" s="8" t="s">
        <v>20</v>
      </c>
      <c r="D48" s="29">
        <v>1.4001E-2</v>
      </c>
      <c r="E48" s="7">
        <v>1.3568E-2</v>
      </c>
      <c r="F48" s="7">
        <v>6.7532000000000004E-7</v>
      </c>
      <c r="G48" s="7">
        <v>4.0779999999999999E-4</v>
      </c>
      <c r="H48" s="7">
        <v>4.2159000000000001E-8</v>
      </c>
      <c r="I48" s="30">
        <v>2.4882999999999999E-5</v>
      </c>
    </row>
    <row r="49" spans="1:9" x14ac:dyDescent="0.2">
      <c r="A49" s="2" t="s">
        <v>156</v>
      </c>
      <c r="B49" s="28" t="s">
        <v>27</v>
      </c>
      <c r="C49" s="9" t="s">
        <v>20</v>
      </c>
      <c r="D49" s="20">
        <v>0</v>
      </c>
      <c r="E49" s="4">
        <v>0</v>
      </c>
      <c r="F49" s="4">
        <v>0</v>
      </c>
      <c r="G49" s="4">
        <v>0</v>
      </c>
      <c r="H49" s="4">
        <v>0</v>
      </c>
      <c r="I49" s="21">
        <v>0</v>
      </c>
    </row>
    <row r="50" spans="1:9" x14ac:dyDescent="0.2">
      <c r="A50" s="2" t="s">
        <v>157</v>
      </c>
      <c r="B50" s="28" t="s">
        <v>28</v>
      </c>
      <c r="C50" s="9" t="s">
        <v>20</v>
      </c>
      <c r="D50" s="20">
        <v>1.4001E-2</v>
      </c>
      <c r="E50" s="4">
        <v>1.3568E-2</v>
      </c>
      <c r="F50" s="4">
        <v>6.7532000000000004E-7</v>
      </c>
      <c r="G50" s="4">
        <v>4.0779999999999999E-4</v>
      </c>
      <c r="H50" s="4">
        <v>4.2159000000000001E-8</v>
      </c>
      <c r="I50" s="21">
        <v>2.4882999999999999E-5</v>
      </c>
    </row>
    <row r="51" spans="1:9" x14ac:dyDescent="0.2">
      <c r="A51" s="2" t="s">
        <v>158</v>
      </c>
      <c r="B51" s="28" t="s">
        <v>29</v>
      </c>
      <c r="C51" s="9" t="s">
        <v>20</v>
      </c>
      <c r="D51" s="20">
        <v>0.33423000000000003</v>
      </c>
      <c r="E51" s="4">
        <v>0.32040999999999997</v>
      </c>
      <c r="F51" s="4">
        <v>5.0606999999999996E-4</v>
      </c>
      <c r="G51" s="4">
        <v>9.7324000000000004E-3</v>
      </c>
      <c r="H51" s="4">
        <v>8.4924E-7</v>
      </c>
      <c r="I51" s="21">
        <v>3.5769999999999999E-3</v>
      </c>
    </row>
    <row r="52" spans="1:9" x14ac:dyDescent="0.2">
      <c r="A52" s="2" t="s">
        <v>159</v>
      </c>
      <c r="B52" s="28" t="s">
        <v>30</v>
      </c>
      <c r="C52" s="9" t="s">
        <v>20</v>
      </c>
      <c r="D52" s="20">
        <v>3.8561999999999999E-2</v>
      </c>
      <c r="E52" s="4">
        <v>3.7439E-2</v>
      </c>
      <c r="F52" s="4">
        <v>0</v>
      </c>
      <c r="G52" s="4">
        <v>1.1232E-3</v>
      </c>
      <c r="H52" s="4">
        <v>0</v>
      </c>
      <c r="I52" s="21">
        <v>0</v>
      </c>
    </row>
    <row r="53" spans="1:9" x14ac:dyDescent="0.2">
      <c r="A53" s="2" t="s">
        <v>160</v>
      </c>
      <c r="B53" s="28" t="s">
        <v>31</v>
      </c>
      <c r="C53" s="9" t="s">
        <v>20</v>
      </c>
      <c r="D53" s="20">
        <v>0.37279000000000001</v>
      </c>
      <c r="E53" s="4">
        <v>0.35785</v>
      </c>
      <c r="F53" s="4">
        <v>5.0606999999999996E-4</v>
      </c>
      <c r="G53" s="4">
        <v>1.0855999999999999E-2</v>
      </c>
      <c r="H53" s="4">
        <v>8.4924E-7</v>
      </c>
      <c r="I53" s="21">
        <v>3.5769999999999999E-3</v>
      </c>
    </row>
    <row r="54" spans="1:9" x14ac:dyDescent="0.2">
      <c r="A54" s="2" t="s">
        <v>161</v>
      </c>
      <c r="B54" s="28" t="s">
        <v>32</v>
      </c>
      <c r="C54" s="9" t="s">
        <v>33</v>
      </c>
      <c r="D54" s="20">
        <v>0</v>
      </c>
      <c r="E54" s="4">
        <v>0</v>
      </c>
      <c r="F54" s="4">
        <v>0</v>
      </c>
      <c r="G54" s="4">
        <v>0</v>
      </c>
      <c r="H54" s="4">
        <v>0</v>
      </c>
      <c r="I54" s="21">
        <v>0</v>
      </c>
    </row>
    <row r="55" spans="1:9" x14ac:dyDescent="0.2">
      <c r="A55" s="2" t="s">
        <v>162</v>
      </c>
      <c r="B55" s="28" t="s">
        <v>34</v>
      </c>
      <c r="C55" s="9" t="s">
        <v>20</v>
      </c>
      <c r="D55" s="20">
        <v>0</v>
      </c>
      <c r="E55" s="4">
        <v>0</v>
      </c>
      <c r="F55" s="4">
        <v>0</v>
      </c>
      <c r="G55" s="4">
        <v>0</v>
      </c>
      <c r="H55" s="4">
        <v>0</v>
      </c>
      <c r="I55" s="21">
        <v>0</v>
      </c>
    </row>
    <row r="56" spans="1:9" x14ac:dyDescent="0.2">
      <c r="A56" s="2" t="s">
        <v>163</v>
      </c>
      <c r="B56" s="28" t="s">
        <v>35</v>
      </c>
      <c r="C56" s="9" t="s">
        <v>20</v>
      </c>
      <c r="D56" s="20">
        <v>0</v>
      </c>
      <c r="E56" s="4">
        <v>0</v>
      </c>
      <c r="F56" s="4">
        <v>0</v>
      </c>
      <c r="G56" s="4">
        <v>0</v>
      </c>
      <c r="H56" s="4">
        <v>0</v>
      </c>
      <c r="I56" s="21">
        <v>0</v>
      </c>
    </row>
    <row r="57" spans="1:9" x14ac:dyDescent="0.2">
      <c r="A57" s="2" t="s">
        <v>164</v>
      </c>
      <c r="B57" s="28" t="s">
        <v>36</v>
      </c>
      <c r="C57" s="9" t="s">
        <v>33</v>
      </c>
      <c r="D57" s="20">
        <v>8.6036999999999995E-4</v>
      </c>
      <c r="E57" s="4">
        <v>1.0678E-4</v>
      </c>
      <c r="F57" s="4">
        <v>0</v>
      </c>
      <c r="G57" s="4">
        <v>2.4499E-5</v>
      </c>
      <c r="H57" s="4">
        <v>0</v>
      </c>
      <c r="I57" s="21">
        <v>7.2908999999999995E-4</v>
      </c>
    </row>
    <row r="58" spans="1:9" x14ac:dyDescent="0.2">
      <c r="A58" s="2" t="s">
        <v>165</v>
      </c>
      <c r="B58" s="28" t="s">
        <v>37</v>
      </c>
      <c r="C58" s="9" t="s">
        <v>33</v>
      </c>
      <c r="D58" s="20">
        <v>7.0531999999999999E-3</v>
      </c>
      <c r="E58" s="4">
        <v>6.0356999999999997E-3</v>
      </c>
      <c r="F58" s="4">
        <v>1.2734E-6</v>
      </c>
      <c r="G58" s="4">
        <v>2.0481000000000001E-4</v>
      </c>
      <c r="H58" s="4">
        <v>1.6607000000000001E-8</v>
      </c>
      <c r="I58" s="21">
        <v>8.1139999999999999E-4</v>
      </c>
    </row>
    <row r="59" spans="1:9" x14ac:dyDescent="0.2">
      <c r="A59" s="2" t="s">
        <v>166</v>
      </c>
      <c r="B59" s="28" t="s">
        <v>38</v>
      </c>
      <c r="C59" s="9" t="s">
        <v>33</v>
      </c>
      <c r="D59" s="20">
        <v>8.7811000000000003E-5</v>
      </c>
      <c r="E59" s="4">
        <v>8.5210000000000006E-5</v>
      </c>
      <c r="F59" s="4">
        <v>9.0692999999999999E-10</v>
      </c>
      <c r="G59" s="4">
        <v>2.5575999999999999E-6</v>
      </c>
      <c r="H59" s="4">
        <v>2.7317E-10</v>
      </c>
      <c r="I59" s="21">
        <v>4.2581000000000003E-8</v>
      </c>
    </row>
    <row r="60" spans="1:9" x14ac:dyDescent="0.2">
      <c r="A60" s="2" t="s">
        <v>167</v>
      </c>
      <c r="B60" s="28" t="s">
        <v>39</v>
      </c>
      <c r="C60" s="9" t="s">
        <v>33</v>
      </c>
      <c r="D60" s="20">
        <v>0</v>
      </c>
      <c r="E60" s="4">
        <v>0</v>
      </c>
      <c r="F60" s="4">
        <v>0</v>
      </c>
      <c r="G60" s="4">
        <v>0</v>
      </c>
      <c r="H60" s="4">
        <v>0</v>
      </c>
      <c r="I60" s="21">
        <v>0</v>
      </c>
    </row>
    <row r="61" spans="1:9" x14ac:dyDescent="0.2">
      <c r="A61" s="2" t="s">
        <v>168</v>
      </c>
      <c r="B61" s="28" t="s">
        <v>40</v>
      </c>
      <c r="C61" s="9" t="s">
        <v>33</v>
      </c>
      <c r="D61" s="20">
        <v>0</v>
      </c>
      <c r="E61" s="4">
        <v>0</v>
      </c>
      <c r="F61" s="4">
        <v>0</v>
      </c>
      <c r="G61" s="4">
        <v>0</v>
      </c>
      <c r="H61" s="4">
        <v>0</v>
      </c>
      <c r="I61" s="21">
        <v>0</v>
      </c>
    </row>
    <row r="62" spans="1:9" x14ac:dyDescent="0.2">
      <c r="A62" s="2" t="s">
        <v>169</v>
      </c>
      <c r="B62" s="28" t="s">
        <v>41</v>
      </c>
      <c r="C62" s="9" t="s">
        <v>33</v>
      </c>
      <c r="D62" s="20">
        <v>0</v>
      </c>
      <c r="E62" s="4">
        <v>0</v>
      </c>
      <c r="F62" s="4">
        <v>0</v>
      </c>
      <c r="G62" s="4">
        <v>0</v>
      </c>
      <c r="H62" s="4">
        <v>0</v>
      </c>
      <c r="I62" s="21">
        <v>0</v>
      </c>
    </row>
    <row r="63" spans="1:9" x14ac:dyDescent="0.2">
      <c r="A63" s="2" t="s">
        <v>170</v>
      </c>
      <c r="B63" s="28" t="s">
        <v>42</v>
      </c>
      <c r="C63" s="31" t="s">
        <v>20</v>
      </c>
      <c r="D63" s="20">
        <v>0</v>
      </c>
      <c r="E63" s="4">
        <v>0</v>
      </c>
      <c r="F63" s="4">
        <v>0</v>
      </c>
      <c r="G63" s="4">
        <v>0</v>
      </c>
      <c r="H63" s="4">
        <v>0</v>
      </c>
      <c r="I63" s="21">
        <v>0</v>
      </c>
    </row>
    <row r="65" spans="1:9" ht="13.5" thickBot="1" x14ac:dyDescent="0.25">
      <c r="D65" s="90" t="s">
        <v>47</v>
      </c>
      <c r="E65" s="90"/>
      <c r="F65" s="90"/>
      <c r="G65" s="90"/>
      <c r="H65" s="90"/>
      <c r="I65" s="90"/>
    </row>
    <row r="66" spans="1:9" ht="14.25" thickTop="1" thickBot="1" x14ac:dyDescent="0.25">
      <c r="B66" s="5" t="s">
        <v>6</v>
      </c>
      <c r="C66" s="6" t="s">
        <v>0</v>
      </c>
      <c r="D66" s="16" t="s">
        <v>7</v>
      </c>
      <c r="E66" s="17" t="s">
        <v>1</v>
      </c>
      <c r="F66" s="17" t="s">
        <v>2</v>
      </c>
      <c r="G66" s="17" t="s">
        <v>3</v>
      </c>
      <c r="H66" s="17" t="s">
        <v>4</v>
      </c>
      <c r="I66" s="18" t="s">
        <v>5</v>
      </c>
    </row>
    <row r="67" spans="1:9" x14ac:dyDescent="0.2">
      <c r="A67" s="2" t="s">
        <v>171</v>
      </c>
      <c r="B67" s="19" t="s">
        <v>8</v>
      </c>
      <c r="C67" s="9" t="s">
        <v>9</v>
      </c>
      <c r="D67" s="20">
        <v>1.8511E-2</v>
      </c>
      <c r="E67" s="4">
        <v>1.6969999999999999E-2</v>
      </c>
      <c r="F67" s="4">
        <v>4.7426999999999998E-5</v>
      </c>
      <c r="G67" s="4">
        <v>5.3846999999999999E-4</v>
      </c>
      <c r="H67" s="4">
        <v>1.4570000000000001E-8</v>
      </c>
      <c r="I67" s="21">
        <v>9.5527000000000003E-4</v>
      </c>
    </row>
    <row r="68" spans="1:9" x14ac:dyDescent="0.2">
      <c r="A68" s="2" t="s">
        <v>172</v>
      </c>
      <c r="B68" s="22" t="s">
        <v>10</v>
      </c>
      <c r="C68" s="9" t="s">
        <v>11</v>
      </c>
      <c r="D68" s="20">
        <v>1.1005E-8</v>
      </c>
      <c r="E68" s="4">
        <v>1.0646999999999999E-8</v>
      </c>
      <c r="F68" s="4">
        <v>9.6096000000000003E-14</v>
      </c>
      <c r="G68" s="4">
        <v>3.2051000000000001E-10</v>
      </c>
      <c r="H68" s="4">
        <v>3.1531999999999999E-14</v>
      </c>
      <c r="I68" s="21">
        <v>3.7718000000000002E-11</v>
      </c>
    </row>
    <row r="69" spans="1:9" x14ac:dyDescent="0.2">
      <c r="A69" s="2" t="s">
        <v>173</v>
      </c>
      <c r="B69" s="22" t="s">
        <v>12</v>
      </c>
      <c r="C69" s="9" t="s">
        <v>57</v>
      </c>
      <c r="D69" s="20">
        <v>3.8614E-5</v>
      </c>
      <c r="E69" s="4">
        <v>3.6489000000000002E-5</v>
      </c>
      <c r="F69" s="4">
        <v>2.1311999999999999E-7</v>
      </c>
      <c r="G69" s="4">
        <v>1.1242E-6</v>
      </c>
      <c r="H69" s="4">
        <v>5.1567999999999998E-11</v>
      </c>
      <c r="I69" s="21">
        <v>7.8767000000000001E-7</v>
      </c>
    </row>
    <row r="70" spans="1:9" x14ac:dyDescent="0.2">
      <c r="A70" s="2" t="s">
        <v>174</v>
      </c>
      <c r="B70" s="22" t="s">
        <v>13</v>
      </c>
      <c r="C70" s="9" t="s">
        <v>14</v>
      </c>
      <c r="D70" s="20">
        <v>6.4664999999999998E-6</v>
      </c>
      <c r="E70" s="4">
        <v>5.5450000000000003E-6</v>
      </c>
      <c r="F70" s="4">
        <v>4.8976000000000001E-8</v>
      </c>
      <c r="G70" s="4">
        <v>1.8787E-7</v>
      </c>
      <c r="H70" s="4">
        <v>4.7538000000000002E-12</v>
      </c>
      <c r="I70" s="21">
        <v>6.8467E-7</v>
      </c>
    </row>
    <row r="71" spans="1:9" x14ac:dyDescent="0.2">
      <c r="A71" s="2" t="s">
        <v>175</v>
      </c>
      <c r="B71" s="22" t="s">
        <v>15</v>
      </c>
      <c r="C71" s="9" t="s">
        <v>16</v>
      </c>
      <c r="D71" s="20">
        <v>4.3722000000000003E-6</v>
      </c>
      <c r="E71" s="4">
        <v>4.1494999999999998E-6</v>
      </c>
      <c r="F71" s="4">
        <v>1.5144E-8</v>
      </c>
      <c r="G71" s="4">
        <v>1.2730000000000001E-7</v>
      </c>
      <c r="H71" s="4">
        <v>2.9747999999999998E-12</v>
      </c>
      <c r="I71" s="21">
        <v>8.0190000000000005E-8</v>
      </c>
    </row>
    <row r="72" spans="1:9" x14ac:dyDescent="0.2">
      <c r="A72" s="2" t="s">
        <v>176</v>
      </c>
      <c r="B72" s="22" t="s">
        <v>17</v>
      </c>
      <c r="C72" s="9" t="s">
        <v>18</v>
      </c>
      <c r="D72" s="20">
        <v>3.4357E-9</v>
      </c>
      <c r="E72" s="4">
        <v>3.3101E-9</v>
      </c>
      <c r="F72" s="4">
        <v>1.8984000000000001E-12</v>
      </c>
      <c r="G72" s="4">
        <v>1.0005000000000001E-10</v>
      </c>
      <c r="H72" s="4">
        <v>3.3026000000000001E-15</v>
      </c>
      <c r="I72" s="21">
        <v>2.3694E-11</v>
      </c>
    </row>
    <row r="73" spans="1:9" x14ac:dyDescent="0.2">
      <c r="A73" s="2" t="s">
        <v>177</v>
      </c>
      <c r="B73" s="22" t="s">
        <v>19</v>
      </c>
      <c r="C73" s="9" t="s">
        <v>20</v>
      </c>
      <c r="D73" s="20">
        <v>0.25841999999999998</v>
      </c>
      <c r="E73" s="4">
        <v>0.24606</v>
      </c>
      <c r="F73" s="4">
        <v>6.6644999999999996E-4</v>
      </c>
      <c r="G73" s="4">
        <v>7.5242E-3</v>
      </c>
      <c r="H73" s="4">
        <v>1.3406E-7</v>
      </c>
      <c r="I73" s="21">
        <v>4.1707000000000003E-3</v>
      </c>
    </row>
    <row r="74" spans="1:9" x14ac:dyDescent="0.2">
      <c r="A74" s="2" t="s">
        <v>178</v>
      </c>
      <c r="B74" s="22" t="s">
        <v>21</v>
      </c>
      <c r="C74" s="9" t="s">
        <v>20</v>
      </c>
      <c r="D74" s="20">
        <v>0.55708999999999997</v>
      </c>
      <c r="E74" s="4">
        <v>0.53542999999999996</v>
      </c>
      <c r="F74" s="4">
        <v>6.7073000000000002E-4</v>
      </c>
      <c r="G74" s="4">
        <v>1.6223000000000001E-2</v>
      </c>
      <c r="H74" s="4">
        <v>1.2918000000000001E-6</v>
      </c>
      <c r="I74" s="21">
        <v>4.7673999999999998E-3</v>
      </c>
    </row>
    <row r="75" spans="1:9" x14ac:dyDescent="0.2">
      <c r="A75" s="2" t="s">
        <v>179</v>
      </c>
      <c r="B75" s="22" t="s">
        <v>22</v>
      </c>
      <c r="C75" s="9" t="s">
        <v>23</v>
      </c>
      <c r="D75" s="20">
        <v>1.1247E-4</v>
      </c>
      <c r="E75" s="4">
        <v>1.0828E-4</v>
      </c>
      <c r="F75" s="4">
        <v>4.2454000000000002E-9</v>
      </c>
      <c r="G75" s="4">
        <v>3.2751000000000002E-6</v>
      </c>
      <c r="H75" s="4">
        <v>1.6544E-10</v>
      </c>
      <c r="I75" s="21">
        <v>9.1312999999999997E-7</v>
      </c>
    </row>
    <row r="76" spans="1:9" x14ac:dyDescent="0.2">
      <c r="A76" s="2" t="s">
        <v>180</v>
      </c>
      <c r="B76" s="22" t="s">
        <v>24</v>
      </c>
      <c r="C76" s="9" t="s">
        <v>23</v>
      </c>
      <c r="D76" s="20">
        <v>1.8252999999999999</v>
      </c>
      <c r="E76" s="4">
        <v>0.72524999999999995</v>
      </c>
      <c r="F76" s="4">
        <v>7.8009999999999998E-3</v>
      </c>
      <c r="G76" s="4">
        <v>5.2385000000000001E-2</v>
      </c>
      <c r="H76" s="4">
        <v>5.7145000000000005E-7</v>
      </c>
      <c r="I76" s="21">
        <v>1.0398000000000001</v>
      </c>
    </row>
    <row r="77" spans="1:9" ht="13.5" thickBot="1" x14ac:dyDescent="0.25">
      <c r="A77" s="2" t="s">
        <v>181</v>
      </c>
      <c r="B77" s="23" t="s">
        <v>25</v>
      </c>
      <c r="C77" s="24" t="s">
        <v>23</v>
      </c>
      <c r="D77" s="25">
        <v>1.5932999999999999</v>
      </c>
      <c r="E77" s="26">
        <v>1.5118</v>
      </c>
      <c r="F77" s="26">
        <v>1.9445E-3</v>
      </c>
      <c r="G77" s="26">
        <v>4.6383000000000001E-2</v>
      </c>
      <c r="H77" s="26">
        <v>3.4754E-7</v>
      </c>
      <c r="I77" s="27">
        <v>3.3133999999999997E-2</v>
      </c>
    </row>
    <row r="78" spans="1:9" x14ac:dyDescent="0.2">
      <c r="A78" s="2" t="s">
        <v>182</v>
      </c>
      <c r="B78" s="28" t="s">
        <v>26</v>
      </c>
      <c r="C78" s="8" t="s">
        <v>20</v>
      </c>
      <c r="D78" s="29">
        <v>2.0523E-2</v>
      </c>
      <c r="E78" s="7">
        <v>1.9890999999999999E-2</v>
      </c>
      <c r="F78" s="7">
        <v>8.9387000000000005E-7</v>
      </c>
      <c r="G78" s="7">
        <v>5.9772999999999998E-4</v>
      </c>
      <c r="H78" s="7">
        <v>6.1096999999999994E-8</v>
      </c>
      <c r="I78" s="30">
        <v>3.2935999999999998E-5</v>
      </c>
    </row>
    <row r="79" spans="1:9" x14ac:dyDescent="0.2">
      <c r="A79" s="2" t="s">
        <v>183</v>
      </c>
      <c r="B79" s="28" t="s">
        <v>27</v>
      </c>
      <c r="C79" s="9" t="s">
        <v>20</v>
      </c>
      <c r="D79" s="20">
        <v>0</v>
      </c>
      <c r="E79" s="4">
        <v>0</v>
      </c>
      <c r="F79" s="4">
        <v>0</v>
      </c>
      <c r="G79" s="4">
        <v>0</v>
      </c>
      <c r="H79" s="4">
        <v>0</v>
      </c>
      <c r="I79" s="21">
        <v>0</v>
      </c>
    </row>
    <row r="80" spans="1:9" x14ac:dyDescent="0.2">
      <c r="A80" s="2" t="s">
        <v>184</v>
      </c>
      <c r="B80" s="28" t="s">
        <v>28</v>
      </c>
      <c r="C80" s="9" t="s">
        <v>20</v>
      </c>
      <c r="D80" s="20">
        <v>2.0523E-2</v>
      </c>
      <c r="E80" s="4">
        <v>1.9890999999999999E-2</v>
      </c>
      <c r="F80" s="4">
        <v>8.9387000000000005E-7</v>
      </c>
      <c r="G80" s="4">
        <v>5.9772999999999998E-4</v>
      </c>
      <c r="H80" s="4">
        <v>6.1096999999999994E-8</v>
      </c>
      <c r="I80" s="21">
        <v>3.2935999999999998E-5</v>
      </c>
    </row>
    <row r="81" spans="1:9" x14ac:dyDescent="0.2">
      <c r="A81" s="2" t="s">
        <v>185</v>
      </c>
      <c r="B81" s="28" t="s">
        <v>29</v>
      </c>
      <c r="C81" s="9" t="s">
        <v>20</v>
      </c>
      <c r="D81" s="20">
        <v>0.48279</v>
      </c>
      <c r="E81" s="4">
        <v>0.46333000000000002</v>
      </c>
      <c r="F81" s="4">
        <v>6.6984E-4</v>
      </c>
      <c r="G81" s="4">
        <v>1.4059E-2</v>
      </c>
      <c r="H81" s="4">
        <v>1.2306999999999999E-6</v>
      </c>
      <c r="I81" s="21">
        <v>4.7345E-3</v>
      </c>
    </row>
    <row r="82" spans="1:9" x14ac:dyDescent="0.2">
      <c r="A82" s="2" t="s">
        <v>186</v>
      </c>
      <c r="B82" s="28" t="s">
        <v>30</v>
      </c>
      <c r="C82" s="9" t="s">
        <v>20</v>
      </c>
      <c r="D82" s="20">
        <v>5.3777999999999999E-2</v>
      </c>
      <c r="E82" s="4">
        <v>5.2212000000000001E-2</v>
      </c>
      <c r="F82" s="4">
        <v>0</v>
      </c>
      <c r="G82" s="4">
        <v>1.5663000000000001E-3</v>
      </c>
      <c r="H82" s="4">
        <v>0</v>
      </c>
      <c r="I82" s="21">
        <v>0</v>
      </c>
    </row>
    <row r="83" spans="1:9" x14ac:dyDescent="0.2">
      <c r="A83" s="2" t="s">
        <v>187</v>
      </c>
      <c r="B83" s="28" t="s">
        <v>31</v>
      </c>
      <c r="C83" s="9" t="s">
        <v>20</v>
      </c>
      <c r="D83" s="20">
        <v>0.53656999999999999</v>
      </c>
      <c r="E83" s="4">
        <v>0.51554</v>
      </c>
      <c r="F83" s="4">
        <v>6.6984E-4</v>
      </c>
      <c r="G83" s="4">
        <v>1.5625E-2</v>
      </c>
      <c r="H83" s="4">
        <v>1.2306999999999999E-6</v>
      </c>
      <c r="I83" s="21">
        <v>4.7345E-3</v>
      </c>
    </row>
    <row r="84" spans="1:9" x14ac:dyDescent="0.2">
      <c r="A84" s="2" t="s">
        <v>188</v>
      </c>
      <c r="B84" s="28" t="s">
        <v>32</v>
      </c>
      <c r="C84" s="9" t="s">
        <v>33</v>
      </c>
      <c r="D84" s="20">
        <v>0</v>
      </c>
      <c r="E84" s="4">
        <v>0</v>
      </c>
      <c r="F84" s="4">
        <v>0</v>
      </c>
      <c r="G84" s="4">
        <v>0</v>
      </c>
      <c r="H84" s="4">
        <v>0</v>
      </c>
      <c r="I84" s="21">
        <v>0</v>
      </c>
    </row>
    <row r="85" spans="1:9" x14ac:dyDescent="0.2">
      <c r="A85" s="2" t="s">
        <v>189</v>
      </c>
      <c r="B85" s="28" t="s">
        <v>34</v>
      </c>
      <c r="C85" s="9" t="s">
        <v>20</v>
      </c>
      <c r="D85" s="20">
        <v>0</v>
      </c>
      <c r="E85" s="4">
        <v>0</v>
      </c>
      <c r="F85" s="4">
        <v>0</v>
      </c>
      <c r="G85" s="4">
        <v>0</v>
      </c>
      <c r="H85" s="4">
        <v>0</v>
      </c>
      <c r="I85" s="21">
        <v>0</v>
      </c>
    </row>
    <row r="86" spans="1:9" x14ac:dyDescent="0.2">
      <c r="A86" s="2" t="s">
        <v>190</v>
      </c>
      <c r="B86" s="28" t="s">
        <v>35</v>
      </c>
      <c r="C86" s="9" t="s">
        <v>20</v>
      </c>
      <c r="D86" s="20">
        <v>0</v>
      </c>
      <c r="E86" s="4">
        <v>0</v>
      </c>
      <c r="F86" s="4">
        <v>0</v>
      </c>
      <c r="G86" s="4">
        <v>0</v>
      </c>
      <c r="H86" s="4">
        <v>0</v>
      </c>
      <c r="I86" s="21">
        <v>0</v>
      </c>
    </row>
    <row r="87" spans="1:9" x14ac:dyDescent="0.2">
      <c r="A87" s="2" t="s">
        <v>191</v>
      </c>
      <c r="B87" s="28" t="s">
        <v>36</v>
      </c>
      <c r="C87" s="9" t="s">
        <v>33</v>
      </c>
      <c r="D87" s="20">
        <v>1.1425000000000001E-3</v>
      </c>
      <c r="E87" s="4">
        <v>1.4491999999999999E-4</v>
      </c>
      <c r="F87" s="4">
        <v>0</v>
      </c>
      <c r="G87" s="4">
        <v>3.2549000000000003E-5</v>
      </c>
      <c r="H87" s="4">
        <v>0</v>
      </c>
      <c r="I87" s="21">
        <v>9.6502999999999997E-4</v>
      </c>
    </row>
    <row r="88" spans="1:9" x14ac:dyDescent="0.2">
      <c r="A88" s="2" t="s">
        <v>192</v>
      </c>
      <c r="B88" s="28" t="s">
        <v>37</v>
      </c>
      <c r="C88" s="9" t="s">
        <v>33</v>
      </c>
      <c r="D88" s="20">
        <v>1.0182E-2</v>
      </c>
      <c r="E88" s="4">
        <v>8.8109999999999994E-3</v>
      </c>
      <c r="F88" s="4">
        <v>1.6854E-6</v>
      </c>
      <c r="G88" s="4">
        <v>2.9577E-4</v>
      </c>
      <c r="H88" s="4">
        <v>2.4067E-8</v>
      </c>
      <c r="I88" s="21">
        <v>1.0740000000000001E-3</v>
      </c>
    </row>
    <row r="89" spans="1:9" x14ac:dyDescent="0.2">
      <c r="A89" s="2" t="s">
        <v>193</v>
      </c>
      <c r="B89" s="28" t="s">
        <v>38</v>
      </c>
      <c r="C89" s="9" t="s">
        <v>33</v>
      </c>
      <c r="D89" s="20">
        <v>1.2879999999999999E-4</v>
      </c>
      <c r="E89" s="4">
        <v>1.2499000000000001E-4</v>
      </c>
      <c r="F89" s="4">
        <v>1.2003999999999999E-9</v>
      </c>
      <c r="G89" s="4">
        <v>3.7515E-6</v>
      </c>
      <c r="H89" s="4">
        <v>3.9587999999999998E-10</v>
      </c>
      <c r="I89" s="21">
        <v>5.6360999999999998E-8</v>
      </c>
    </row>
    <row r="90" spans="1:9" x14ac:dyDescent="0.2">
      <c r="A90" s="2" t="s">
        <v>194</v>
      </c>
      <c r="B90" s="28" t="s">
        <v>39</v>
      </c>
      <c r="C90" s="9" t="s">
        <v>33</v>
      </c>
      <c r="D90" s="20">
        <v>0</v>
      </c>
      <c r="E90" s="4">
        <v>0</v>
      </c>
      <c r="F90" s="4">
        <v>0</v>
      </c>
      <c r="G90" s="4">
        <v>0</v>
      </c>
      <c r="H90" s="4">
        <v>0</v>
      </c>
      <c r="I90" s="21">
        <v>0</v>
      </c>
    </row>
    <row r="91" spans="1:9" x14ac:dyDescent="0.2">
      <c r="A91" s="2" t="s">
        <v>195</v>
      </c>
      <c r="B91" s="28" t="s">
        <v>40</v>
      </c>
      <c r="C91" s="9" t="s">
        <v>33</v>
      </c>
      <c r="D91" s="20">
        <v>0</v>
      </c>
      <c r="E91" s="4">
        <v>0</v>
      </c>
      <c r="F91" s="4">
        <v>0</v>
      </c>
      <c r="G91" s="4">
        <v>0</v>
      </c>
      <c r="H91" s="4">
        <v>0</v>
      </c>
      <c r="I91" s="21">
        <v>0</v>
      </c>
    </row>
    <row r="92" spans="1:9" x14ac:dyDescent="0.2">
      <c r="A92" s="2" t="s">
        <v>196</v>
      </c>
      <c r="B92" s="28" t="s">
        <v>41</v>
      </c>
      <c r="C92" s="9" t="s">
        <v>33</v>
      </c>
      <c r="D92" s="20">
        <v>0</v>
      </c>
      <c r="E92" s="4">
        <v>0</v>
      </c>
      <c r="F92" s="4">
        <v>0</v>
      </c>
      <c r="G92" s="4">
        <v>0</v>
      </c>
      <c r="H92" s="4">
        <v>0</v>
      </c>
      <c r="I92" s="21">
        <v>0</v>
      </c>
    </row>
    <row r="93" spans="1:9" x14ac:dyDescent="0.2">
      <c r="A93" s="2" t="s">
        <v>197</v>
      </c>
      <c r="B93" s="28" t="s">
        <v>42</v>
      </c>
      <c r="C93" s="31" t="s">
        <v>20</v>
      </c>
      <c r="D93" s="20">
        <v>0</v>
      </c>
      <c r="E93" s="4">
        <v>0</v>
      </c>
      <c r="F93" s="4">
        <v>0</v>
      </c>
      <c r="G93" s="4">
        <v>0</v>
      </c>
      <c r="H93" s="4">
        <v>0</v>
      </c>
      <c r="I93" s="21">
        <v>0</v>
      </c>
    </row>
    <row r="95" spans="1:9" ht="13.5" thickBot="1" x14ac:dyDescent="0.25">
      <c r="D95" s="90" t="s">
        <v>48</v>
      </c>
      <c r="E95" s="90"/>
      <c r="F95" s="90"/>
      <c r="G95" s="90"/>
      <c r="H95" s="90"/>
      <c r="I95" s="90"/>
    </row>
    <row r="96" spans="1:9" ht="14.25" thickTop="1" thickBot="1" x14ac:dyDescent="0.25">
      <c r="B96" s="5" t="s">
        <v>6</v>
      </c>
      <c r="C96" s="6" t="s">
        <v>0</v>
      </c>
      <c r="D96" s="16" t="s">
        <v>7</v>
      </c>
      <c r="E96" s="17" t="s">
        <v>1</v>
      </c>
      <c r="F96" s="17" t="s">
        <v>2</v>
      </c>
      <c r="G96" s="17" t="s">
        <v>3</v>
      </c>
      <c r="H96" s="17" t="s">
        <v>4</v>
      </c>
      <c r="I96" s="18" t="s">
        <v>5</v>
      </c>
    </row>
    <row r="97" spans="1:9" x14ac:dyDescent="0.2">
      <c r="A97" s="2" t="s">
        <v>198</v>
      </c>
      <c r="B97" s="19" t="s">
        <v>8</v>
      </c>
      <c r="C97" s="9" t="s">
        <v>9</v>
      </c>
      <c r="D97" s="20">
        <v>2.5298999999999999E-2</v>
      </c>
      <c r="E97" s="4">
        <v>2.317E-2</v>
      </c>
      <c r="F97" s="4">
        <v>6.5889999999999994E-5</v>
      </c>
      <c r="G97" s="4">
        <v>7.3587000000000001E-4</v>
      </c>
      <c r="H97" s="4">
        <v>2.0108E-8</v>
      </c>
      <c r="I97" s="21">
        <v>1.3272E-3</v>
      </c>
    </row>
    <row r="98" spans="1:9" x14ac:dyDescent="0.2">
      <c r="A98" s="2" t="s">
        <v>199</v>
      </c>
      <c r="B98" s="22" t="s">
        <v>10</v>
      </c>
      <c r="C98" s="9" t="s">
        <v>11</v>
      </c>
      <c r="D98" s="20">
        <v>1.4885000000000001E-8</v>
      </c>
      <c r="E98" s="4">
        <v>1.4399E-8</v>
      </c>
      <c r="F98" s="4">
        <v>1.3351E-13</v>
      </c>
      <c r="G98" s="4">
        <v>4.3350999999999998E-10</v>
      </c>
      <c r="H98" s="4">
        <v>4.3516999999999998E-14</v>
      </c>
      <c r="I98" s="21">
        <v>5.2400999999999997E-11</v>
      </c>
    </row>
    <row r="99" spans="1:9" x14ac:dyDescent="0.2">
      <c r="A99" s="2" t="s">
        <v>200</v>
      </c>
      <c r="B99" s="22" t="s">
        <v>12</v>
      </c>
      <c r="C99" s="9" t="s">
        <v>57</v>
      </c>
      <c r="D99" s="20">
        <v>5.2747000000000002E-5</v>
      </c>
      <c r="E99" s="4">
        <v>4.9821000000000003E-5</v>
      </c>
      <c r="F99" s="4">
        <v>2.9609E-7</v>
      </c>
      <c r="G99" s="4">
        <v>1.5357E-6</v>
      </c>
      <c r="H99" s="4">
        <v>7.1166999999999998E-11</v>
      </c>
      <c r="I99" s="21">
        <v>1.0943000000000001E-6</v>
      </c>
    </row>
    <row r="100" spans="1:9" x14ac:dyDescent="0.2">
      <c r="A100" s="2" t="s">
        <v>201</v>
      </c>
      <c r="B100" s="22" t="s">
        <v>13</v>
      </c>
      <c r="C100" s="9" t="s">
        <v>14</v>
      </c>
      <c r="D100" s="20">
        <v>8.8704999999999992E-6</v>
      </c>
      <c r="E100" s="4">
        <v>7.5935999999999996E-6</v>
      </c>
      <c r="F100" s="4">
        <v>6.8041999999999995E-8</v>
      </c>
      <c r="G100" s="4">
        <v>2.5767E-7</v>
      </c>
      <c r="H100" s="4">
        <v>6.5604999999999998E-12</v>
      </c>
      <c r="I100" s="21">
        <v>9.5122000000000002E-7</v>
      </c>
    </row>
    <row r="101" spans="1:9" x14ac:dyDescent="0.2">
      <c r="A101" s="2" t="s">
        <v>202</v>
      </c>
      <c r="B101" s="22" t="s">
        <v>15</v>
      </c>
      <c r="C101" s="9" t="s">
        <v>16</v>
      </c>
      <c r="D101" s="20">
        <v>5.9880000000000001E-6</v>
      </c>
      <c r="E101" s="4">
        <v>5.6813000000000001E-6</v>
      </c>
      <c r="F101" s="4">
        <v>2.1039000000000001E-8</v>
      </c>
      <c r="G101" s="4">
        <v>1.7434000000000001E-7</v>
      </c>
      <c r="H101" s="4">
        <v>4.1053999999999999E-12</v>
      </c>
      <c r="I101" s="21">
        <v>1.1141E-7</v>
      </c>
    </row>
    <row r="102" spans="1:9" x14ac:dyDescent="0.2">
      <c r="A102" s="2" t="s">
        <v>203</v>
      </c>
      <c r="B102" s="22" t="s">
        <v>17</v>
      </c>
      <c r="C102" s="9" t="s">
        <v>18</v>
      </c>
      <c r="D102" s="20">
        <v>4.7127999999999997E-9</v>
      </c>
      <c r="E102" s="4">
        <v>4.5399999999999996E-9</v>
      </c>
      <c r="F102" s="4">
        <v>2.6374000000000001E-12</v>
      </c>
      <c r="G102" s="4">
        <v>1.3724000000000001E-10</v>
      </c>
      <c r="H102" s="4">
        <v>4.5579000000000002E-15</v>
      </c>
      <c r="I102" s="21">
        <v>3.2917999999999997E-11</v>
      </c>
    </row>
    <row r="103" spans="1:9" x14ac:dyDescent="0.2">
      <c r="A103" s="2" t="s">
        <v>204</v>
      </c>
      <c r="B103" s="22" t="s">
        <v>19</v>
      </c>
      <c r="C103" s="9" t="s">
        <v>20</v>
      </c>
      <c r="D103" s="20">
        <v>0.35354000000000002</v>
      </c>
      <c r="E103" s="4">
        <v>0.33653</v>
      </c>
      <c r="F103" s="4">
        <v>9.2590000000000001E-4</v>
      </c>
      <c r="G103" s="4">
        <v>1.0293E-2</v>
      </c>
      <c r="H103" s="4">
        <v>1.8500999999999999E-7</v>
      </c>
      <c r="I103" s="21">
        <v>5.7942999999999996E-3</v>
      </c>
    </row>
    <row r="104" spans="1:9" x14ac:dyDescent="0.2">
      <c r="A104" s="2" t="s">
        <v>205</v>
      </c>
      <c r="B104" s="22" t="s">
        <v>21</v>
      </c>
      <c r="C104" s="9" t="s">
        <v>20</v>
      </c>
      <c r="D104" s="20">
        <v>0.75629999999999997</v>
      </c>
      <c r="E104" s="4">
        <v>0.72672000000000003</v>
      </c>
      <c r="F104" s="4">
        <v>9.3183999999999997E-4</v>
      </c>
      <c r="G104" s="4">
        <v>2.2023999999999998E-2</v>
      </c>
      <c r="H104" s="4">
        <v>1.7827999999999999E-6</v>
      </c>
      <c r="I104" s="21">
        <v>6.6233999999999998E-3</v>
      </c>
    </row>
    <row r="105" spans="1:9" x14ac:dyDescent="0.2">
      <c r="A105" s="2" t="s">
        <v>206</v>
      </c>
      <c r="B105" s="22" t="s">
        <v>22</v>
      </c>
      <c r="C105" s="9" t="s">
        <v>23</v>
      </c>
      <c r="D105" s="20">
        <v>1.5014999999999999E-4</v>
      </c>
      <c r="E105" s="4">
        <v>1.4449999999999999E-4</v>
      </c>
      <c r="F105" s="4">
        <v>5.8980999999999997E-9</v>
      </c>
      <c r="G105" s="4">
        <v>4.3722999999999996E-6</v>
      </c>
      <c r="H105" s="4">
        <v>2.2831999999999999E-10</v>
      </c>
      <c r="I105" s="21">
        <v>1.2686E-6</v>
      </c>
    </row>
    <row r="106" spans="1:9" x14ac:dyDescent="0.2">
      <c r="A106" s="2" t="s">
        <v>207</v>
      </c>
      <c r="B106" s="22" t="s">
        <v>24</v>
      </c>
      <c r="C106" s="9" t="s">
        <v>23</v>
      </c>
      <c r="D106" s="20">
        <v>2.5217999999999998</v>
      </c>
      <c r="E106" s="4">
        <v>0.99404999999999999</v>
      </c>
      <c r="F106" s="4">
        <v>1.0838E-2</v>
      </c>
      <c r="G106" s="4">
        <v>7.2326000000000001E-2</v>
      </c>
      <c r="H106" s="4">
        <v>7.8864E-7</v>
      </c>
      <c r="I106" s="21">
        <v>1.4446000000000001</v>
      </c>
    </row>
    <row r="107" spans="1:9" ht="13.5" thickBot="1" x14ac:dyDescent="0.25">
      <c r="A107" s="2" t="s">
        <v>208</v>
      </c>
      <c r="B107" s="23" t="s">
        <v>25</v>
      </c>
      <c r="C107" s="24" t="s">
        <v>23</v>
      </c>
      <c r="D107" s="25">
        <v>2.2018</v>
      </c>
      <c r="E107" s="26">
        <v>2.089</v>
      </c>
      <c r="F107" s="26">
        <v>2.7014999999999999E-3</v>
      </c>
      <c r="G107" s="26">
        <v>6.4096E-2</v>
      </c>
      <c r="H107" s="26">
        <v>4.7963000000000001E-7</v>
      </c>
      <c r="I107" s="27">
        <v>4.6032999999999998E-2</v>
      </c>
    </row>
    <row r="108" spans="1:9" x14ac:dyDescent="0.2">
      <c r="A108" s="2" t="s">
        <v>209</v>
      </c>
      <c r="B108" s="28" t="s">
        <v>26</v>
      </c>
      <c r="C108" s="8" t="s">
        <v>20</v>
      </c>
      <c r="D108" s="29">
        <v>2.7732E-2</v>
      </c>
      <c r="E108" s="7">
        <v>2.6877000000000002E-2</v>
      </c>
      <c r="F108" s="7">
        <v>1.2417999999999999E-6</v>
      </c>
      <c r="G108" s="7">
        <v>8.0769000000000001E-4</v>
      </c>
      <c r="H108" s="7">
        <v>8.4318000000000001E-8</v>
      </c>
      <c r="I108" s="30">
        <v>4.5757999999999998E-5</v>
      </c>
    </row>
    <row r="109" spans="1:9" x14ac:dyDescent="0.2">
      <c r="A109" s="2" t="s">
        <v>210</v>
      </c>
      <c r="B109" s="28" t="s">
        <v>27</v>
      </c>
      <c r="C109" s="9" t="s">
        <v>20</v>
      </c>
      <c r="D109" s="20">
        <v>0</v>
      </c>
      <c r="E109" s="4">
        <v>0</v>
      </c>
      <c r="F109" s="4">
        <v>0</v>
      </c>
      <c r="G109" s="4">
        <v>0</v>
      </c>
      <c r="H109" s="4">
        <v>0</v>
      </c>
      <c r="I109" s="21">
        <v>0</v>
      </c>
    </row>
    <row r="110" spans="1:9" x14ac:dyDescent="0.2">
      <c r="A110" s="2" t="s">
        <v>211</v>
      </c>
      <c r="B110" s="28" t="s">
        <v>28</v>
      </c>
      <c r="C110" s="9" t="s">
        <v>20</v>
      </c>
      <c r="D110" s="20">
        <v>2.7732E-2</v>
      </c>
      <c r="E110" s="4">
        <v>2.6877000000000002E-2</v>
      </c>
      <c r="F110" s="4">
        <v>1.2417999999999999E-6</v>
      </c>
      <c r="G110" s="4">
        <v>8.0769000000000001E-4</v>
      </c>
      <c r="H110" s="4">
        <v>8.4318000000000001E-8</v>
      </c>
      <c r="I110" s="21">
        <v>4.5757999999999998E-5</v>
      </c>
    </row>
    <row r="111" spans="1:9" x14ac:dyDescent="0.2">
      <c r="A111" s="2" t="s">
        <v>212</v>
      </c>
      <c r="B111" s="28" t="s">
        <v>29</v>
      </c>
      <c r="C111" s="9" t="s">
        <v>20</v>
      </c>
      <c r="D111" s="20">
        <v>0.6542</v>
      </c>
      <c r="E111" s="4">
        <v>0.62763999999999998</v>
      </c>
      <c r="F111" s="4">
        <v>9.3059999999999996E-4</v>
      </c>
      <c r="G111" s="4">
        <v>1.9050000000000001E-2</v>
      </c>
      <c r="H111" s="4">
        <v>1.6984999999999999E-6</v>
      </c>
      <c r="I111" s="21">
        <v>6.5776000000000003E-3</v>
      </c>
    </row>
    <row r="112" spans="1:9" x14ac:dyDescent="0.2">
      <c r="A112" s="2" t="s">
        <v>213</v>
      </c>
      <c r="B112" s="28" t="s">
        <v>30</v>
      </c>
      <c r="C112" s="9" t="s">
        <v>20</v>
      </c>
      <c r="D112" s="20">
        <v>7.4375999999999998E-2</v>
      </c>
      <c r="E112" s="4">
        <v>7.2209999999999996E-2</v>
      </c>
      <c r="F112" s="4">
        <v>0</v>
      </c>
      <c r="G112" s="4">
        <v>2.1662999999999999E-3</v>
      </c>
      <c r="H112" s="4">
        <v>0</v>
      </c>
      <c r="I112" s="21">
        <v>0</v>
      </c>
    </row>
    <row r="113" spans="1:9" x14ac:dyDescent="0.2">
      <c r="A113" s="2" t="s">
        <v>214</v>
      </c>
      <c r="B113" s="28" t="s">
        <v>31</v>
      </c>
      <c r="C113" s="9" t="s">
        <v>20</v>
      </c>
      <c r="D113" s="20">
        <v>0.72858000000000001</v>
      </c>
      <c r="E113" s="4">
        <v>0.69984999999999997</v>
      </c>
      <c r="F113" s="4">
        <v>9.3059999999999996E-4</v>
      </c>
      <c r="G113" s="4">
        <v>2.1215999999999999E-2</v>
      </c>
      <c r="H113" s="4">
        <v>1.6984999999999999E-6</v>
      </c>
      <c r="I113" s="21">
        <v>6.5776000000000003E-3</v>
      </c>
    </row>
    <row r="114" spans="1:9" x14ac:dyDescent="0.2">
      <c r="A114" s="2" t="s">
        <v>215</v>
      </c>
      <c r="B114" s="28" t="s">
        <v>32</v>
      </c>
      <c r="C114" s="9" t="s">
        <v>33</v>
      </c>
      <c r="D114" s="20">
        <v>0</v>
      </c>
      <c r="E114" s="4">
        <v>0</v>
      </c>
      <c r="F114" s="4">
        <v>0</v>
      </c>
      <c r="G114" s="4">
        <v>0</v>
      </c>
      <c r="H114" s="4">
        <v>0</v>
      </c>
      <c r="I114" s="21">
        <v>0</v>
      </c>
    </row>
    <row r="115" spans="1:9" x14ac:dyDescent="0.2">
      <c r="A115" s="2" t="s">
        <v>216</v>
      </c>
      <c r="B115" s="28" t="s">
        <v>34</v>
      </c>
      <c r="C115" s="9" t="s">
        <v>20</v>
      </c>
      <c r="D115" s="20">
        <v>0</v>
      </c>
      <c r="E115" s="4">
        <v>0</v>
      </c>
      <c r="F115" s="4">
        <v>0</v>
      </c>
      <c r="G115" s="4">
        <v>0</v>
      </c>
      <c r="H115" s="4">
        <v>0</v>
      </c>
      <c r="I115" s="21">
        <v>0</v>
      </c>
    </row>
    <row r="116" spans="1:9" x14ac:dyDescent="0.2">
      <c r="A116" s="2" t="s">
        <v>217</v>
      </c>
      <c r="B116" s="28" t="s">
        <v>35</v>
      </c>
      <c r="C116" s="9" t="s">
        <v>20</v>
      </c>
      <c r="D116" s="20">
        <v>0</v>
      </c>
      <c r="E116" s="4">
        <v>0</v>
      </c>
      <c r="F116" s="4">
        <v>0</v>
      </c>
      <c r="G116" s="4">
        <v>0</v>
      </c>
      <c r="H116" s="4">
        <v>0</v>
      </c>
      <c r="I116" s="21">
        <v>0</v>
      </c>
    </row>
    <row r="117" spans="1:9" x14ac:dyDescent="0.2">
      <c r="A117" s="2" t="s">
        <v>218</v>
      </c>
      <c r="B117" s="28" t="s">
        <v>36</v>
      </c>
      <c r="C117" s="9" t="s">
        <v>33</v>
      </c>
      <c r="D117" s="20">
        <v>1.5842E-3</v>
      </c>
      <c r="E117" s="4">
        <v>1.984E-4</v>
      </c>
      <c r="F117" s="4">
        <v>0</v>
      </c>
      <c r="G117" s="4">
        <v>4.5089999999999997E-5</v>
      </c>
      <c r="H117" s="4">
        <v>0</v>
      </c>
      <c r="I117" s="21">
        <v>1.3407E-3</v>
      </c>
    </row>
    <row r="118" spans="1:9" x14ac:dyDescent="0.2">
      <c r="A118" s="2" t="s">
        <v>219</v>
      </c>
      <c r="B118" s="28" t="s">
        <v>37</v>
      </c>
      <c r="C118" s="9" t="s">
        <v>33</v>
      </c>
      <c r="D118" s="20">
        <v>1.3825E-2</v>
      </c>
      <c r="E118" s="4">
        <v>1.1929E-2</v>
      </c>
      <c r="F118" s="4">
        <v>2.3416000000000002E-6</v>
      </c>
      <c r="G118" s="4">
        <v>4.0149000000000001E-4</v>
      </c>
      <c r="H118" s="4">
        <v>3.3215000000000003E-8</v>
      </c>
      <c r="I118" s="21">
        <v>1.4920999999999999E-3</v>
      </c>
    </row>
    <row r="119" spans="1:9" x14ac:dyDescent="0.2">
      <c r="A119" s="2" t="s">
        <v>220</v>
      </c>
      <c r="B119" s="28" t="s">
        <v>38</v>
      </c>
      <c r="C119" s="9" t="s">
        <v>33</v>
      </c>
      <c r="D119" s="20">
        <v>1.7394E-4</v>
      </c>
      <c r="E119" s="4">
        <v>1.6878999999999999E-4</v>
      </c>
      <c r="F119" s="4">
        <v>1.6676999999999999E-9</v>
      </c>
      <c r="G119" s="4">
        <v>5.0660000000000003E-6</v>
      </c>
      <c r="H119" s="4">
        <v>5.4634999999999998E-10</v>
      </c>
      <c r="I119" s="21">
        <v>7.8301999999999995E-8</v>
      </c>
    </row>
    <row r="120" spans="1:9" x14ac:dyDescent="0.2">
      <c r="A120" s="2" t="s">
        <v>221</v>
      </c>
      <c r="B120" s="28" t="s">
        <v>39</v>
      </c>
      <c r="C120" s="9" t="s">
        <v>33</v>
      </c>
      <c r="D120" s="20">
        <v>0</v>
      </c>
      <c r="E120" s="4">
        <v>0</v>
      </c>
      <c r="F120" s="4">
        <v>0</v>
      </c>
      <c r="G120" s="4">
        <v>0</v>
      </c>
      <c r="H120" s="4">
        <v>0</v>
      </c>
      <c r="I120" s="21">
        <v>0</v>
      </c>
    </row>
    <row r="121" spans="1:9" x14ac:dyDescent="0.2">
      <c r="A121" s="2" t="s">
        <v>222</v>
      </c>
      <c r="B121" s="28" t="s">
        <v>40</v>
      </c>
      <c r="C121" s="9" t="s">
        <v>33</v>
      </c>
      <c r="D121" s="20">
        <v>0</v>
      </c>
      <c r="E121" s="4">
        <v>0</v>
      </c>
      <c r="F121" s="4">
        <v>0</v>
      </c>
      <c r="G121" s="4">
        <v>0</v>
      </c>
      <c r="H121" s="4">
        <v>0</v>
      </c>
      <c r="I121" s="21">
        <v>0</v>
      </c>
    </row>
    <row r="122" spans="1:9" x14ac:dyDescent="0.2">
      <c r="A122" s="2" t="s">
        <v>223</v>
      </c>
      <c r="B122" s="28" t="s">
        <v>41</v>
      </c>
      <c r="C122" s="9" t="s">
        <v>33</v>
      </c>
      <c r="D122" s="20">
        <v>0</v>
      </c>
      <c r="E122" s="4">
        <v>0</v>
      </c>
      <c r="F122" s="4">
        <v>0</v>
      </c>
      <c r="G122" s="4">
        <v>0</v>
      </c>
      <c r="H122" s="4">
        <v>0</v>
      </c>
      <c r="I122" s="21">
        <v>0</v>
      </c>
    </row>
    <row r="123" spans="1:9" x14ac:dyDescent="0.2">
      <c r="A123" s="2" t="s">
        <v>224</v>
      </c>
      <c r="B123" s="28" t="s">
        <v>42</v>
      </c>
      <c r="C123" s="31" t="s">
        <v>20</v>
      </c>
      <c r="D123" s="20">
        <v>0</v>
      </c>
      <c r="E123" s="4">
        <v>0</v>
      </c>
      <c r="F123" s="4">
        <v>0</v>
      </c>
      <c r="G123" s="4">
        <v>0</v>
      </c>
      <c r="H123" s="4">
        <v>0</v>
      </c>
      <c r="I123" s="21">
        <v>0</v>
      </c>
    </row>
    <row r="125" spans="1:9" ht="13.5" thickBot="1" x14ac:dyDescent="0.25">
      <c r="D125" s="90" t="s">
        <v>49</v>
      </c>
      <c r="E125" s="90"/>
      <c r="F125" s="90"/>
      <c r="G125" s="90"/>
      <c r="H125" s="90"/>
      <c r="I125" s="90"/>
    </row>
    <row r="126" spans="1:9" ht="14.25" thickTop="1" thickBot="1" x14ac:dyDescent="0.25">
      <c r="B126" s="5" t="s">
        <v>6</v>
      </c>
      <c r="C126" s="6" t="s">
        <v>0</v>
      </c>
      <c r="D126" s="16" t="s">
        <v>7</v>
      </c>
      <c r="E126" s="17" t="s">
        <v>1</v>
      </c>
      <c r="F126" s="17" t="s">
        <v>2</v>
      </c>
      <c r="G126" s="17" t="s">
        <v>3</v>
      </c>
      <c r="H126" s="17" t="s">
        <v>4</v>
      </c>
      <c r="I126" s="18" t="s">
        <v>5</v>
      </c>
    </row>
    <row r="127" spans="1:9" x14ac:dyDescent="0.2">
      <c r="A127" s="2" t="s">
        <v>225</v>
      </c>
      <c r="B127" s="19" t="s">
        <v>8</v>
      </c>
      <c r="C127" s="9" t="s">
        <v>9</v>
      </c>
      <c r="D127" s="20">
        <v>3.6914000000000002E-2</v>
      </c>
      <c r="E127" s="4">
        <v>3.3945000000000003E-2</v>
      </c>
      <c r="F127" s="4">
        <v>8.9678000000000004E-5</v>
      </c>
      <c r="G127" s="4">
        <v>1.0739E-3</v>
      </c>
      <c r="H127" s="4">
        <v>3.0162000000000002E-8</v>
      </c>
      <c r="I127" s="21">
        <v>1.8063E-3</v>
      </c>
    </row>
    <row r="128" spans="1:9" x14ac:dyDescent="0.2">
      <c r="A128" s="2" t="s">
        <v>226</v>
      </c>
      <c r="B128" s="22" t="s">
        <v>10</v>
      </c>
      <c r="C128" s="9" t="s">
        <v>11</v>
      </c>
      <c r="D128" s="20">
        <v>2.1862999999999999E-8</v>
      </c>
      <c r="E128" s="4">
        <v>2.1153999999999999E-8</v>
      </c>
      <c r="F128" s="4">
        <v>1.817E-13</v>
      </c>
      <c r="G128" s="4">
        <v>6.3672000000000005E-10</v>
      </c>
      <c r="H128" s="4">
        <v>6.5275000000000005E-14</v>
      </c>
      <c r="I128" s="21">
        <v>7.1320000000000005E-11</v>
      </c>
    </row>
    <row r="129" spans="1:9" x14ac:dyDescent="0.2">
      <c r="A129" s="2" t="s">
        <v>227</v>
      </c>
      <c r="B129" s="22" t="s">
        <v>12</v>
      </c>
      <c r="C129" s="9" t="s">
        <v>57</v>
      </c>
      <c r="D129" s="20">
        <v>7.7715999999999999E-5</v>
      </c>
      <c r="E129" s="4">
        <v>7.3559999999999994E-5</v>
      </c>
      <c r="F129" s="4">
        <v>4.0298000000000003E-7</v>
      </c>
      <c r="G129" s="4">
        <v>2.2628000000000002E-6</v>
      </c>
      <c r="H129" s="4">
        <v>1.0675000000000001E-10</v>
      </c>
      <c r="I129" s="21">
        <v>1.4894000000000001E-6</v>
      </c>
    </row>
    <row r="130" spans="1:9" x14ac:dyDescent="0.2">
      <c r="A130" s="2" t="s">
        <v>228</v>
      </c>
      <c r="B130" s="22" t="s">
        <v>13</v>
      </c>
      <c r="C130" s="9" t="s">
        <v>14</v>
      </c>
      <c r="D130" s="20">
        <v>1.2938E-5</v>
      </c>
      <c r="E130" s="4">
        <v>1.1175000000000001E-5</v>
      </c>
      <c r="F130" s="4">
        <v>9.2607000000000003E-8</v>
      </c>
      <c r="G130" s="4">
        <v>3.7594999999999997E-7</v>
      </c>
      <c r="H130" s="4">
        <v>9.8407999999999998E-12</v>
      </c>
      <c r="I130" s="21">
        <v>1.2946000000000001E-6</v>
      </c>
    </row>
    <row r="131" spans="1:9" x14ac:dyDescent="0.2">
      <c r="A131" s="2" t="s">
        <v>229</v>
      </c>
      <c r="B131" s="22" t="s">
        <v>15</v>
      </c>
      <c r="C131" s="9" t="s">
        <v>16</v>
      </c>
      <c r="D131" s="20">
        <v>8.721E-6</v>
      </c>
      <c r="E131" s="4">
        <v>8.2868E-6</v>
      </c>
      <c r="F131" s="4">
        <v>2.8635000000000001E-8</v>
      </c>
      <c r="G131" s="4">
        <v>2.5391999999999999E-7</v>
      </c>
      <c r="H131" s="4">
        <v>6.1580999999999998E-12</v>
      </c>
      <c r="I131" s="21">
        <v>1.5162999999999999E-7</v>
      </c>
    </row>
    <row r="132" spans="1:9" x14ac:dyDescent="0.2">
      <c r="A132" s="2" t="s">
        <v>230</v>
      </c>
      <c r="B132" s="22" t="s">
        <v>17</v>
      </c>
      <c r="C132" s="9" t="s">
        <v>18</v>
      </c>
      <c r="D132" s="20">
        <v>6.9925000000000004E-9</v>
      </c>
      <c r="E132" s="4">
        <v>6.7405E-9</v>
      </c>
      <c r="F132" s="4">
        <v>3.5895E-12</v>
      </c>
      <c r="G132" s="4">
        <v>2.0364000000000001E-10</v>
      </c>
      <c r="H132" s="4">
        <v>6.8368000000000002E-15</v>
      </c>
      <c r="I132" s="21">
        <v>4.4802000000000001E-11</v>
      </c>
    </row>
    <row r="133" spans="1:9" x14ac:dyDescent="0.2">
      <c r="A133" s="2" t="s">
        <v>231</v>
      </c>
      <c r="B133" s="22" t="s">
        <v>19</v>
      </c>
      <c r="C133" s="9" t="s">
        <v>20</v>
      </c>
      <c r="D133" s="20">
        <v>0.51256000000000002</v>
      </c>
      <c r="E133" s="4">
        <v>0.48848999999999998</v>
      </c>
      <c r="F133" s="4">
        <v>1.2601999999999999E-3</v>
      </c>
      <c r="G133" s="4">
        <v>1.4924E-2</v>
      </c>
      <c r="H133" s="4">
        <v>2.7751E-7</v>
      </c>
      <c r="I133" s="21">
        <v>7.8863000000000006E-3</v>
      </c>
    </row>
    <row r="134" spans="1:9" x14ac:dyDescent="0.2">
      <c r="A134" s="2" t="s">
        <v>232</v>
      </c>
      <c r="B134" s="22" t="s">
        <v>21</v>
      </c>
      <c r="C134" s="9" t="s">
        <v>20</v>
      </c>
      <c r="D134" s="20">
        <v>1.1012</v>
      </c>
      <c r="E134" s="4">
        <v>1.0588</v>
      </c>
      <c r="F134" s="4">
        <v>1.2683E-3</v>
      </c>
      <c r="G134" s="4">
        <v>3.2065000000000003E-2</v>
      </c>
      <c r="H134" s="4">
        <v>2.6742000000000002E-6</v>
      </c>
      <c r="I134" s="21">
        <v>9.0145999999999993E-3</v>
      </c>
    </row>
    <row r="135" spans="1:9" x14ac:dyDescent="0.2">
      <c r="A135" s="2" t="s">
        <v>233</v>
      </c>
      <c r="B135" s="22" t="s">
        <v>22</v>
      </c>
      <c r="C135" s="9" t="s">
        <v>23</v>
      </c>
      <c r="D135" s="20">
        <v>2.1043E-4</v>
      </c>
      <c r="E135" s="4">
        <v>2.0257000000000001E-4</v>
      </c>
      <c r="F135" s="4">
        <v>8.0275000000000002E-9</v>
      </c>
      <c r="G135" s="4">
        <v>6.1276999999999998E-6</v>
      </c>
      <c r="H135" s="4">
        <v>3.4247000000000001E-10</v>
      </c>
      <c r="I135" s="21">
        <v>1.7265999999999999E-6</v>
      </c>
    </row>
    <row r="136" spans="1:9" x14ac:dyDescent="0.2">
      <c r="A136" s="2" t="s">
        <v>234</v>
      </c>
      <c r="B136" s="22" t="s">
        <v>24</v>
      </c>
      <c r="C136" s="9" t="s">
        <v>23</v>
      </c>
      <c r="D136" s="20">
        <v>3.5352000000000001</v>
      </c>
      <c r="E136" s="4">
        <v>1.4528000000000001</v>
      </c>
      <c r="F136" s="4">
        <v>1.4751E-2</v>
      </c>
      <c r="G136" s="4">
        <v>0.10153</v>
      </c>
      <c r="H136" s="4">
        <v>1.1829999999999999E-6</v>
      </c>
      <c r="I136" s="21">
        <v>1.9661999999999999</v>
      </c>
    </row>
    <row r="137" spans="1:9" ht="13.5" thickBot="1" x14ac:dyDescent="0.25">
      <c r="A137" s="2" t="s">
        <v>235</v>
      </c>
      <c r="B137" s="23" t="s">
        <v>25</v>
      </c>
      <c r="C137" s="24" t="s">
        <v>23</v>
      </c>
      <c r="D137" s="25">
        <v>3.0710000000000002</v>
      </c>
      <c r="E137" s="26">
        <v>2.9152999999999998</v>
      </c>
      <c r="F137" s="26">
        <v>3.6768E-3</v>
      </c>
      <c r="G137" s="26">
        <v>8.9403999999999997E-2</v>
      </c>
      <c r="H137" s="26">
        <v>7.1944999999999995E-7</v>
      </c>
      <c r="I137" s="27">
        <v>6.2653E-2</v>
      </c>
    </row>
    <row r="138" spans="1:9" x14ac:dyDescent="0.2">
      <c r="A138" s="2" t="s">
        <v>236</v>
      </c>
      <c r="B138" s="28" t="s">
        <v>26</v>
      </c>
      <c r="C138" s="8" t="s">
        <v>20</v>
      </c>
      <c r="D138" s="29">
        <v>4.0821999999999997E-2</v>
      </c>
      <c r="E138" s="7">
        <v>3.9569E-2</v>
      </c>
      <c r="F138" s="7">
        <v>1.6901999999999999E-6</v>
      </c>
      <c r="G138" s="7">
        <v>1.1888999999999999E-3</v>
      </c>
      <c r="H138" s="7">
        <v>1.2648E-7</v>
      </c>
      <c r="I138" s="30">
        <v>6.2278000000000002E-5</v>
      </c>
    </row>
    <row r="139" spans="1:9" x14ac:dyDescent="0.2">
      <c r="A139" s="2" t="s">
        <v>237</v>
      </c>
      <c r="B139" s="28" t="s">
        <v>27</v>
      </c>
      <c r="C139" s="9" t="s">
        <v>20</v>
      </c>
      <c r="D139" s="20">
        <v>0</v>
      </c>
      <c r="E139" s="4">
        <v>0</v>
      </c>
      <c r="F139" s="4">
        <v>0</v>
      </c>
      <c r="G139" s="4">
        <v>0</v>
      </c>
      <c r="H139" s="4">
        <v>0</v>
      </c>
      <c r="I139" s="21">
        <v>0</v>
      </c>
    </row>
    <row r="140" spans="1:9" x14ac:dyDescent="0.2">
      <c r="A140" s="2" t="s">
        <v>238</v>
      </c>
      <c r="B140" s="28" t="s">
        <v>28</v>
      </c>
      <c r="C140" s="9" t="s">
        <v>20</v>
      </c>
      <c r="D140" s="20">
        <v>4.0821999999999997E-2</v>
      </c>
      <c r="E140" s="4">
        <v>3.9569E-2</v>
      </c>
      <c r="F140" s="4">
        <v>1.6901999999999999E-6</v>
      </c>
      <c r="G140" s="4">
        <v>1.1888999999999999E-3</v>
      </c>
      <c r="H140" s="4">
        <v>1.2648E-7</v>
      </c>
      <c r="I140" s="21">
        <v>6.2278000000000002E-5</v>
      </c>
    </row>
    <row r="141" spans="1:9" x14ac:dyDescent="0.2">
      <c r="A141" s="2" t="s">
        <v>239</v>
      </c>
      <c r="B141" s="28" t="s">
        <v>29</v>
      </c>
      <c r="C141" s="9" t="s">
        <v>20</v>
      </c>
      <c r="D141" s="20">
        <v>0.95287999999999995</v>
      </c>
      <c r="E141" s="4">
        <v>0.91491</v>
      </c>
      <c r="F141" s="4">
        <v>1.2666000000000001E-3</v>
      </c>
      <c r="G141" s="4">
        <v>2.7747999999999998E-2</v>
      </c>
      <c r="H141" s="4">
        <v>2.5477000000000002E-6</v>
      </c>
      <c r="I141" s="21">
        <v>8.9522999999999998E-3</v>
      </c>
    </row>
    <row r="142" spans="1:9" x14ac:dyDescent="0.2">
      <c r="A142" s="2" t="s">
        <v>240</v>
      </c>
      <c r="B142" s="28" t="s">
        <v>30</v>
      </c>
      <c r="C142" s="9" t="s">
        <v>20</v>
      </c>
      <c r="D142" s="20">
        <v>0.1074</v>
      </c>
      <c r="E142" s="4">
        <v>0.10427</v>
      </c>
      <c r="F142" s="4">
        <v>0</v>
      </c>
      <c r="G142" s="4">
        <v>3.1281999999999998E-3</v>
      </c>
      <c r="H142" s="4">
        <v>0</v>
      </c>
      <c r="I142" s="21">
        <v>0</v>
      </c>
    </row>
    <row r="143" spans="1:9" x14ac:dyDescent="0.2">
      <c r="A143" s="2" t="s">
        <v>241</v>
      </c>
      <c r="B143" s="28" t="s">
        <v>31</v>
      </c>
      <c r="C143" s="9" t="s">
        <v>20</v>
      </c>
      <c r="D143" s="20">
        <v>1.0603</v>
      </c>
      <c r="E143" s="4">
        <v>1.0192000000000001</v>
      </c>
      <c r="F143" s="4">
        <v>1.2666000000000001E-3</v>
      </c>
      <c r="G143" s="4">
        <v>3.0876000000000001E-2</v>
      </c>
      <c r="H143" s="4">
        <v>2.5477000000000002E-6</v>
      </c>
      <c r="I143" s="21">
        <v>8.9522999999999998E-3</v>
      </c>
    </row>
    <row r="144" spans="1:9" x14ac:dyDescent="0.2">
      <c r="A144" s="2" t="s">
        <v>242</v>
      </c>
      <c r="B144" s="28" t="s">
        <v>32</v>
      </c>
      <c r="C144" s="9" t="s">
        <v>33</v>
      </c>
      <c r="D144" s="20">
        <v>0</v>
      </c>
      <c r="E144" s="4">
        <v>0</v>
      </c>
      <c r="F144" s="4">
        <v>0</v>
      </c>
      <c r="G144" s="4">
        <v>0</v>
      </c>
      <c r="H144" s="4">
        <v>0</v>
      </c>
      <c r="I144" s="21">
        <v>0</v>
      </c>
    </row>
    <row r="145" spans="1:9" x14ac:dyDescent="0.2">
      <c r="A145" s="2" t="s">
        <v>243</v>
      </c>
      <c r="B145" s="28" t="s">
        <v>34</v>
      </c>
      <c r="C145" s="9" t="s">
        <v>20</v>
      </c>
      <c r="D145" s="20">
        <v>0</v>
      </c>
      <c r="E145" s="4">
        <v>0</v>
      </c>
      <c r="F145" s="4">
        <v>0</v>
      </c>
      <c r="G145" s="4">
        <v>0</v>
      </c>
      <c r="H145" s="4">
        <v>0</v>
      </c>
      <c r="I145" s="21">
        <v>0</v>
      </c>
    </row>
    <row r="146" spans="1:9" x14ac:dyDescent="0.2">
      <c r="A146" s="2" t="s">
        <v>244</v>
      </c>
      <c r="B146" s="28" t="s">
        <v>35</v>
      </c>
      <c r="C146" s="9" t="s">
        <v>20</v>
      </c>
      <c r="D146" s="20">
        <v>0</v>
      </c>
      <c r="E146" s="4">
        <v>0</v>
      </c>
      <c r="F146" s="4">
        <v>0</v>
      </c>
      <c r="G146" s="4">
        <v>0</v>
      </c>
      <c r="H146" s="4">
        <v>0</v>
      </c>
      <c r="I146" s="21">
        <v>0</v>
      </c>
    </row>
    <row r="147" spans="1:9" x14ac:dyDescent="0.2">
      <c r="A147" s="2" t="s">
        <v>245</v>
      </c>
      <c r="B147" s="28" t="s">
        <v>36</v>
      </c>
      <c r="C147" s="9" t="s">
        <v>33</v>
      </c>
      <c r="D147" s="20">
        <v>2.1632000000000001E-3</v>
      </c>
      <c r="E147" s="4">
        <v>2.7684999999999998E-4</v>
      </c>
      <c r="F147" s="4">
        <v>0</v>
      </c>
      <c r="G147" s="4">
        <v>6.1661000000000005E-5</v>
      </c>
      <c r="H147" s="4">
        <v>0</v>
      </c>
      <c r="I147" s="21">
        <v>1.8247000000000001E-3</v>
      </c>
    </row>
    <row r="148" spans="1:9" x14ac:dyDescent="0.2">
      <c r="A148" s="2" t="s">
        <v>246</v>
      </c>
      <c r="B148" s="28" t="s">
        <v>37</v>
      </c>
      <c r="C148" s="9" t="s">
        <v>33</v>
      </c>
      <c r="D148" s="20">
        <v>2.0164999999999999E-2</v>
      </c>
      <c r="E148" s="4">
        <v>1.7545000000000002E-2</v>
      </c>
      <c r="F148" s="4">
        <v>3.1870000000000001E-6</v>
      </c>
      <c r="G148" s="4">
        <v>5.8580999999999998E-4</v>
      </c>
      <c r="H148" s="4">
        <v>4.9822000000000001E-8</v>
      </c>
      <c r="I148" s="21">
        <v>2.0308000000000001E-3</v>
      </c>
    </row>
    <row r="149" spans="1:9" x14ac:dyDescent="0.2">
      <c r="A149" s="2" t="s">
        <v>247</v>
      </c>
      <c r="B149" s="28" t="s">
        <v>38</v>
      </c>
      <c r="C149" s="9" t="s">
        <v>33</v>
      </c>
      <c r="D149" s="20">
        <v>2.5596000000000001E-4</v>
      </c>
      <c r="E149" s="4">
        <v>2.4840000000000002E-4</v>
      </c>
      <c r="F149" s="4">
        <v>2.2698000000000002E-9</v>
      </c>
      <c r="G149" s="4">
        <v>7.4549999999999998E-6</v>
      </c>
      <c r="H149" s="4">
        <v>8.1951999999999998E-10</v>
      </c>
      <c r="I149" s="21">
        <v>1.0656999999999999E-7</v>
      </c>
    </row>
    <row r="150" spans="1:9" x14ac:dyDescent="0.2">
      <c r="A150" s="2" t="s">
        <v>248</v>
      </c>
      <c r="B150" s="28" t="s">
        <v>39</v>
      </c>
      <c r="C150" s="9" t="s">
        <v>33</v>
      </c>
      <c r="D150" s="20">
        <v>0</v>
      </c>
      <c r="E150" s="4">
        <v>0</v>
      </c>
      <c r="F150" s="4">
        <v>0</v>
      </c>
      <c r="G150" s="4">
        <v>0</v>
      </c>
      <c r="H150" s="4">
        <v>0</v>
      </c>
      <c r="I150" s="21">
        <v>0</v>
      </c>
    </row>
    <row r="151" spans="1:9" x14ac:dyDescent="0.2">
      <c r="A151" s="2" t="s">
        <v>249</v>
      </c>
      <c r="B151" s="28" t="s">
        <v>40</v>
      </c>
      <c r="C151" s="9" t="s">
        <v>33</v>
      </c>
      <c r="D151" s="20">
        <v>0</v>
      </c>
      <c r="E151" s="4">
        <v>0</v>
      </c>
      <c r="F151" s="4">
        <v>0</v>
      </c>
      <c r="G151" s="4">
        <v>0</v>
      </c>
      <c r="H151" s="4">
        <v>0</v>
      </c>
      <c r="I151" s="21">
        <v>0</v>
      </c>
    </row>
    <row r="152" spans="1:9" x14ac:dyDescent="0.2">
      <c r="A152" s="2" t="s">
        <v>250</v>
      </c>
      <c r="B152" s="28" t="s">
        <v>41</v>
      </c>
      <c r="C152" s="9" t="s">
        <v>33</v>
      </c>
      <c r="D152" s="20">
        <v>0</v>
      </c>
      <c r="E152" s="4">
        <v>0</v>
      </c>
      <c r="F152" s="4">
        <v>0</v>
      </c>
      <c r="G152" s="4">
        <v>0</v>
      </c>
      <c r="H152" s="4">
        <v>0</v>
      </c>
      <c r="I152" s="21">
        <v>0</v>
      </c>
    </row>
    <row r="153" spans="1:9" x14ac:dyDescent="0.2">
      <c r="A153" s="2" t="s">
        <v>251</v>
      </c>
      <c r="B153" s="28" t="s">
        <v>42</v>
      </c>
      <c r="C153" s="31" t="s">
        <v>20</v>
      </c>
      <c r="D153" s="20">
        <v>0</v>
      </c>
      <c r="E153" s="4">
        <v>0</v>
      </c>
      <c r="F153" s="4">
        <v>0</v>
      </c>
      <c r="G153" s="4">
        <v>0</v>
      </c>
      <c r="H153" s="4">
        <v>0</v>
      </c>
      <c r="I153" s="21">
        <v>0</v>
      </c>
    </row>
    <row r="155" spans="1:9" ht="13.5" thickBot="1" x14ac:dyDescent="0.25">
      <c r="D155" s="90" t="s">
        <v>50</v>
      </c>
      <c r="E155" s="90"/>
      <c r="F155" s="90"/>
      <c r="G155" s="90"/>
      <c r="H155" s="90"/>
      <c r="I155" s="90"/>
    </row>
    <row r="156" spans="1:9" ht="14.25" thickTop="1" thickBot="1" x14ac:dyDescent="0.25">
      <c r="B156" s="5" t="s">
        <v>6</v>
      </c>
      <c r="C156" s="6" t="s">
        <v>0</v>
      </c>
      <c r="D156" s="16" t="s">
        <v>7</v>
      </c>
      <c r="E156" s="17" t="s">
        <v>1</v>
      </c>
      <c r="F156" s="17" t="s">
        <v>2</v>
      </c>
      <c r="G156" s="17" t="s">
        <v>3</v>
      </c>
      <c r="H156" s="17" t="s">
        <v>4</v>
      </c>
      <c r="I156" s="18" t="s">
        <v>5</v>
      </c>
    </row>
    <row r="157" spans="1:9" x14ac:dyDescent="0.2">
      <c r="A157" s="2" t="s">
        <v>252</v>
      </c>
      <c r="B157" s="19" t="s">
        <v>8</v>
      </c>
      <c r="C157" s="9" t="s">
        <v>9</v>
      </c>
      <c r="D157" s="20">
        <v>7.3785999999999999E-3</v>
      </c>
      <c r="E157" s="4">
        <v>6.2059000000000003E-3</v>
      </c>
      <c r="F157" s="4">
        <v>4.5337000000000003E-5</v>
      </c>
      <c r="G157" s="4">
        <v>2.1419000000000001E-4</v>
      </c>
      <c r="H157" s="4">
        <v>2.5113999999999998E-9</v>
      </c>
      <c r="I157" s="21">
        <v>9.1317000000000004E-4</v>
      </c>
    </row>
    <row r="158" spans="1:9" x14ac:dyDescent="0.2">
      <c r="A158" s="2" t="s">
        <v>253</v>
      </c>
      <c r="B158" s="22" t="s">
        <v>10</v>
      </c>
      <c r="C158" s="9" t="s">
        <v>11</v>
      </c>
      <c r="D158" s="20">
        <v>2.5793E-9</v>
      </c>
      <c r="E158" s="4">
        <v>2.4680000000000002E-9</v>
      </c>
      <c r="F158" s="4">
        <v>9.1859999999999999E-14</v>
      </c>
      <c r="G158" s="4">
        <v>7.5094000000000005E-11</v>
      </c>
      <c r="H158" s="4">
        <v>5.4350000000000002E-15</v>
      </c>
      <c r="I158" s="21">
        <v>3.6056000000000001E-11</v>
      </c>
    </row>
    <row r="159" spans="1:9" x14ac:dyDescent="0.2">
      <c r="A159" s="2" t="s">
        <v>254</v>
      </c>
      <c r="B159" s="22" t="s">
        <v>12</v>
      </c>
      <c r="C159" s="9" t="s">
        <v>57</v>
      </c>
      <c r="D159" s="20">
        <v>1.1528999999999999E-5</v>
      </c>
      <c r="E159" s="4">
        <v>1.0237E-5</v>
      </c>
      <c r="F159" s="4">
        <v>2.0373000000000001E-7</v>
      </c>
      <c r="G159" s="4">
        <v>3.3533000000000003E-7</v>
      </c>
      <c r="H159" s="4">
        <v>8.8884E-12</v>
      </c>
      <c r="I159" s="21">
        <v>7.5295999999999999E-7</v>
      </c>
    </row>
    <row r="160" spans="1:9" x14ac:dyDescent="0.2">
      <c r="A160" s="2" t="s">
        <v>255</v>
      </c>
      <c r="B160" s="22" t="s">
        <v>13</v>
      </c>
      <c r="C160" s="9" t="s">
        <v>14</v>
      </c>
      <c r="D160" s="20">
        <v>2.6201999999999999E-6</v>
      </c>
      <c r="E160" s="4">
        <v>1.8431E-6</v>
      </c>
      <c r="F160" s="4">
        <v>4.6818000000000003E-8</v>
      </c>
      <c r="G160" s="4">
        <v>7.5808E-8</v>
      </c>
      <c r="H160" s="4">
        <v>8.1936999999999997E-13</v>
      </c>
      <c r="I160" s="21">
        <v>6.5450000000000004E-7</v>
      </c>
    </row>
    <row r="161" spans="1:9" x14ac:dyDescent="0.2">
      <c r="A161" s="2" t="s">
        <v>256</v>
      </c>
      <c r="B161" s="22" t="s">
        <v>15</v>
      </c>
      <c r="C161" s="9" t="s">
        <v>16</v>
      </c>
      <c r="D161" s="20">
        <v>1.4198999999999999E-6</v>
      </c>
      <c r="E161" s="4">
        <v>1.2875E-6</v>
      </c>
      <c r="F161" s="4">
        <v>1.4476E-8</v>
      </c>
      <c r="G161" s="4">
        <v>4.1303999999999997E-8</v>
      </c>
      <c r="H161" s="4">
        <v>5.1273999999999999E-13</v>
      </c>
      <c r="I161" s="21">
        <v>7.6654999999999994E-8</v>
      </c>
    </row>
    <row r="162" spans="1:9" x14ac:dyDescent="0.2">
      <c r="A162" s="2" t="s">
        <v>257</v>
      </c>
      <c r="B162" s="22" t="s">
        <v>17</v>
      </c>
      <c r="C162" s="9" t="s">
        <v>18</v>
      </c>
      <c r="D162" s="20">
        <v>7.9645999999999996E-10</v>
      </c>
      <c r="E162" s="4">
        <v>7.4882000000000001E-10</v>
      </c>
      <c r="F162" s="4">
        <v>1.8146999999999999E-12</v>
      </c>
      <c r="G162" s="4">
        <v>2.3180000000000001E-11</v>
      </c>
      <c r="H162" s="4">
        <v>5.6925000000000003E-16</v>
      </c>
      <c r="I162" s="21">
        <v>2.2650000000000001E-11</v>
      </c>
    </row>
    <row r="163" spans="1:9" x14ac:dyDescent="0.2">
      <c r="A163" s="2" t="s">
        <v>258</v>
      </c>
      <c r="B163" s="22" t="s">
        <v>19</v>
      </c>
      <c r="C163" s="9" t="s">
        <v>20</v>
      </c>
      <c r="D163" s="20">
        <v>0.11413</v>
      </c>
      <c r="E163" s="4">
        <v>0.10618</v>
      </c>
      <c r="F163" s="4">
        <v>6.3708000000000005E-4</v>
      </c>
      <c r="G163" s="4">
        <v>3.3213000000000001E-3</v>
      </c>
      <c r="H163" s="4">
        <v>2.3105999999999999E-8</v>
      </c>
      <c r="I163" s="21">
        <v>3.9868999999999998E-3</v>
      </c>
    </row>
    <row r="164" spans="1:9" x14ac:dyDescent="0.2">
      <c r="A164" s="2" t="s">
        <v>259</v>
      </c>
      <c r="B164" s="22" t="s">
        <v>21</v>
      </c>
      <c r="C164" s="9" t="s">
        <v>20</v>
      </c>
      <c r="D164" s="20">
        <v>0.18636</v>
      </c>
      <c r="E164" s="4">
        <v>0.17574000000000001</v>
      </c>
      <c r="F164" s="4">
        <v>6.4117000000000004E-4</v>
      </c>
      <c r="G164" s="4">
        <v>5.4247999999999996E-3</v>
      </c>
      <c r="H164" s="4">
        <v>2.2266000000000001E-7</v>
      </c>
      <c r="I164" s="21">
        <v>4.5573000000000002E-3</v>
      </c>
    </row>
    <row r="165" spans="1:9" x14ac:dyDescent="0.2">
      <c r="A165" s="2" t="s">
        <v>260</v>
      </c>
      <c r="B165" s="22" t="s">
        <v>22</v>
      </c>
      <c r="C165" s="9" t="s">
        <v>23</v>
      </c>
      <c r="D165" s="20">
        <v>1.093E-4</v>
      </c>
      <c r="E165" s="4">
        <v>1.0524E-4</v>
      </c>
      <c r="F165" s="4">
        <v>4.0583000000000003E-9</v>
      </c>
      <c r="G165" s="4">
        <v>3.1825999999999998E-6</v>
      </c>
      <c r="H165" s="4">
        <v>2.8515000000000001E-11</v>
      </c>
      <c r="I165" s="21">
        <v>8.7288999999999998E-7</v>
      </c>
    </row>
    <row r="166" spans="1:9" x14ac:dyDescent="0.2">
      <c r="A166" s="2" t="s">
        <v>261</v>
      </c>
      <c r="B166" s="22" t="s">
        <v>24</v>
      </c>
      <c r="C166" s="9" t="s">
        <v>23</v>
      </c>
      <c r="D166" s="20">
        <v>1.3438000000000001</v>
      </c>
      <c r="E166" s="4">
        <v>0.30397999999999997</v>
      </c>
      <c r="F166" s="4">
        <v>7.4571999999999998E-3</v>
      </c>
      <c r="G166" s="4">
        <v>3.8317999999999998E-2</v>
      </c>
      <c r="H166" s="4">
        <v>9.8495999999999997E-8</v>
      </c>
      <c r="I166" s="21">
        <v>0.99399000000000004</v>
      </c>
    </row>
    <row r="167" spans="1:9" ht="13.5" thickBot="1" x14ac:dyDescent="0.25">
      <c r="A167" s="2" t="s">
        <v>262</v>
      </c>
      <c r="B167" s="23" t="s">
        <v>25</v>
      </c>
      <c r="C167" s="24" t="s">
        <v>23</v>
      </c>
      <c r="D167" s="25">
        <v>0.68986999999999998</v>
      </c>
      <c r="E167" s="26">
        <v>0.63626000000000005</v>
      </c>
      <c r="F167" s="26">
        <v>1.8588000000000001E-3</v>
      </c>
      <c r="G167" s="26">
        <v>2.0067999999999999E-2</v>
      </c>
      <c r="H167" s="26">
        <v>5.9903000000000004E-8</v>
      </c>
      <c r="I167" s="27">
        <v>3.1674000000000001E-2</v>
      </c>
    </row>
    <row r="168" spans="1:9" x14ac:dyDescent="0.2">
      <c r="A168" s="2" t="s">
        <v>263</v>
      </c>
      <c r="B168" s="28" t="s">
        <v>26</v>
      </c>
      <c r="C168" s="8" t="s">
        <v>20</v>
      </c>
      <c r="D168" s="29">
        <v>4.2322999999999996E-3</v>
      </c>
      <c r="E168" s="7">
        <v>4.0766999999999999E-3</v>
      </c>
      <c r="F168" s="7">
        <v>8.5446999999999995E-7</v>
      </c>
      <c r="G168" s="7">
        <v>1.2323999999999999E-4</v>
      </c>
      <c r="H168" s="7">
        <v>1.0531E-8</v>
      </c>
      <c r="I168" s="30">
        <v>3.1483999999999999E-5</v>
      </c>
    </row>
    <row r="169" spans="1:9" x14ac:dyDescent="0.2">
      <c r="A169" s="2" t="s">
        <v>264</v>
      </c>
      <c r="B169" s="28" t="s">
        <v>27</v>
      </c>
      <c r="C169" s="9" t="s">
        <v>20</v>
      </c>
      <c r="D169" s="20">
        <v>0</v>
      </c>
      <c r="E169" s="4">
        <v>0</v>
      </c>
      <c r="F169" s="4">
        <v>0</v>
      </c>
      <c r="G169" s="4">
        <v>0</v>
      </c>
      <c r="H169" s="4">
        <v>0</v>
      </c>
      <c r="I169" s="21">
        <v>0</v>
      </c>
    </row>
    <row r="170" spans="1:9" x14ac:dyDescent="0.2">
      <c r="A170" s="2" t="s">
        <v>265</v>
      </c>
      <c r="B170" s="28" t="s">
        <v>28</v>
      </c>
      <c r="C170" s="9" t="s">
        <v>20</v>
      </c>
      <c r="D170" s="20">
        <v>4.2322999999999996E-3</v>
      </c>
      <c r="E170" s="4">
        <v>4.0766999999999999E-3</v>
      </c>
      <c r="F170" s="4">
        <v>8.5446999999999995E-7</v>
      </c>
      <c r="G170" s="4">
        <v>1.2323999999999999E-4</v>
      </c>
      <c r="H170" s="4">
        <v>1.0531E-8</v>
      </c>
      <c r="I170" s="21">
        <v>3.1483999999999999E-5</v>
      </c>
    </row>
    <row r="171" spans="1:9" x14ac:dyDescent="0.2">
      <c r="A171" s="2" t="s">
        <v>266</v>
      </c>
      <c r="B171" s="28" t="s">
        <v>29</v>
      </c>
      <c r="C171" s="9" t="s">
        <v>20</v>
      </c>
      <c r="D171" s="20">
        <v>0.15981000000000001</v>
      </c>
      <c r="E171" s="4">
        <v>0.14999000000000001</v>
      </c>
      <c r="F171" s="4">
        <v>6.4032E-4</v>
      </c>
      <c r="G171" s="4">
        <v>4.6512999999999997E-3</v>
      </c>
      <c r="H171" s="4">
        <v>2.1213000000000001E-7</v>
      </c>
      <c r="I171" s="21">
        <v>4.5258E-3</v>
      </c>
    </row>
    <row r="172" spans="1:9" x14ac:dyDescent="0.2">
      <c r="A172" s="2" t="s">
        <v>267</v>
      </c>
      <c r="B172" s="28" t="s">
        <v>30</v>
      </c>
      <c r="C172" s="9" t="s">
        <v>20</v>
      </c>
      <c r="D172" s="20">
        <v>2.2327E-2</v>
      </c>
      <c r="E172" s="4">
        <v>2.1676999999999998E-2</v>
      </c>
      <c r="F172" s="4">
        <v>0</v>
      </c>
      <c r="G172" s="4">
        <v>6.5030999999999997E-4</v>
      </c>
      <c r="H172" s="4">
        <v>0</v>
      </c>
      <c r="I172" s="21">
        <v>0</v>
      </c>
    </row>
    <row r="173" spans="1:9" x14ac:dyDescent="0.2">
      <c r="A173" s="2" t="s">
        <v>268</v>
      </c>
      <c r="B173" s="28" t="s">
        <v>31</v>
      </c>
      <c r="C173" s="9" t="s">
        <v>20</v>
      </c>
      <c r="D173" s="20">
        <v>0.18214</v>
      </c>
      <c r="E173" s="4">
        <v>0.17166999999999999</v>
      </c>
      <c r="F173" s="4">
        <v>6.4032E-4</v>
      </c>
      <c r="G173" s="4">
        <v>5.3016000000000001E-3</v>
      </c>
      <c r="H173" s="4">
        <v>2.1213000000000001E-7</v>
      </c>
      <c r="I173" s="21">
        <v>4.5258E-3</v>
      </c>
    </row>
    <row r="174" spans="1:9" x14ac:dyDescent="0.2">
      <c r="A174" s="2" t="s">
        <v>269</v>
      </c>
      <c r="B174" s="28" t="s">
        <v>32</v>
      </c>
      <c r="C174" s="9" t="s">
        <v>33</v>
      </c>
      <c r="D174" s="20">
        <v>0</v>
      </c>
      <c r="E174" s="4">
        <v>0</v>
      </c>
      <c r="F174" s="4">
        <v>0</v>
      </c>
      <c r="G174" s="4">
        <v>0</v>
      </c>
      <c r="H174" s="4">
        <v>0</v>
      </c>
      <c r="I174" s="21">
        <v>0</v>
      </c>
    </row>
    <row r="175" spans="1:9" x14ac:dyDescent="0.2">
      <c r="A175" s="2" t="s">
        <v>270</v>
      </c>
      <c r="B175" s="28" t="s">
        <v>34</v>
      </c>
      <c r="C175" s="9" t="s">
        <v>20</v>
      </c>
      <c r="D175" s="20">
        <v>0</v>
      </c>
      <c r="E175" s="4">
        <v>0</v>
      </c>
      <c r="F175" s="4">
        <v>0</v>
      </c>
      <c r="G175" s="4">
        <v>0</v>
      </c>
      <c r="H175" s="4">
        <v>0</v>
      </c>
      <c r="I175" s="21">
        <v>0</v>
      </c>
    </row>
    <row r="176" spans="1:9" x14ac:dyDescent="0.2">
      <c r="A176" s="2" t="s">
        <v>271</v>
      </c>
      <c r="B176" s="28" t="s">
        <v>35</v>
      </c>
      <c r="C176" s="9" t="s">
        <v>20</v>
      </c>
      <c r="D176" s="20">
        <v>0</v>
      </c>
      <c r="E176" s="4">
        <v>0</v>
      </c>
      <c r="F176" s="4">
        <v>0</v>
      </c>
      <c r="G176" s="4">
        <v>0</v>
      </c>
      <c r="H176" s="4">
        <v>0</v>
      </c>
      <c r="I176" s="21">
        <v>0</v>
      </c>
    </row>
    <row r="177" spans="1:9" x14ac:dyDescent="0.2">
      <c r="A177" s="2" t="s">
        <v>272</v>
      </c>
      <c r="B177" s="28" t="s">
        <v>36</v>
      </c>
      <c r="C177" s="9" t="s">
        <v>33</v>
      </c>
      <c r="D177" s="20">
        <v>1.0694000000000001E-3</v>
      </c>
      <c r="E177" s="4">
        <v>1.1648E-4</v>
      </c>
      <c r="F177" s="4">
        <v>0</v>
      </c>
      <c r="G177" s="4">
        <v>3.0378999999999998E-5</v>
      </c>
      <c r="H177" s="4">
        <v>0</v>
      </c>
      <c r="I177" s="21">
        <v>9.2250000000000003E-4</v>
      </c>
    </row>
    <row r="178" spans="1:9" x14ac:dyDescent="0.2">
      <c r="A178" s="2" t="s">
        <v>273</v>
      </c>
      <c r="B178" s="28" t="s">
        <v>37</v>
      </c>
      <c r="C178" s="9" t="s">
        <v>33</v>
      </c>
      <c r="D178" s="20">
        <v>3.5894999999999998E-3</v>
      </c>
      <c r="E178" s="4">
        <v>2.4575999999999999E-3</v>
      </c>
      <c r="F178" s="4">
        <v>1.6111999999999999E-6</v>
      </c>
      <c r="G178" s="4">
        <v>1.037E-4</v>
      </c>
      <c r="H178" s="4">
        <v>4.1482999999999998E-9</v>
      </c>
      <c r="I178" s="21">
        <v>1.0265999999999999E-3</v>
      </c>
    </row>
    <row r="179" spans="1:9" x14ac:dyDescent="0.2">
      <c r="A179" s="2" t="s">
        <v>274</v>
      </c>
      <c r="B179" s="28" t="s">
        <v>38</v>
      </c>
      <c r="C179" s="9" t="s">
        <v>33</v>
      </c>
      <c r="D179" s="20">
        <v>2.5778E-5</v>
      </c>
      <c r="E179" s="4">
        <v>2.4972000000000001E-5</v>
      </c>
      <c r="F179" s="4">
        <v>1.1475E-9</v>
      </c>
      <c r="G179" s="4">
        <v>7.5076000000000003E-7</v>
      </c>
      <c r="H179" s="4">
        <v>6.8234999999999998E-11</v>
      </c>
      <c r="I179" s="21">
        <v>5.3877E-8</v>
      </c>
    </row>
    <row r="180" spans="1:9" x14ac:dyDescent="0.2">
      <c r="A180" s="2" t="s">
        <v>275</v>
      </c>
      <c r="B180" s="28" t="s">
        <v>39</v>
      </c>
      <c r="C180" s="9" t="s">
        <v>33</v>
      </c>
      <c r="D180" s="20">
        <v>0</v>
      </c>
      <c r="E180" s="4">
        <v>0</v>
      </c>
      <c r="F180" s="4">
        <v>0</v>
      </c>
      <c r="G180" s="4">
        <v>0</v>
      </c>
      <c r="H180" s="4">
        <v>0</v>
      </c>
      <c r="I180" s="21">
        <v>0</v>
      </c>
    </row>
    <row r="181" spans="1:9" x14ac:dyDescent="0.2">
      <c r="A181" s="2" t="s">
        <v>276</v>
      </c>
      <c r="B181" s="28" t="s">
        <v>40</v>
      </c>
      <c r="C181" s="9" t="s">
        <v>33</v>
      </c>
      <c r="D181" s="20">
        <v>0</v>
      </c>
      <c r="E181" s="4">
        <v>0</v>
      </c>
      <c r="F181" s="4">
        <v>0</v>
      </c>
      <c r="G181" s="4">
        <v>0</v>
      </c>
      <c r="H181" s="4">
        <v>0</v>
      </c>
      <c r="I181" s="21">
        <v>0</v>
      </c>
    </row>
    <row r="182" spans="1:9" x14ac:dyDescent="0.2">
      <c r="A182" s="2" t="s">
        <v>277</v>
      </c>
      <c r="B182" s="28" t="s">
        <v>41</v>
      </c>
      <c r="C182" s="9" t="s">
        <v>33</v>
      </c>
      <c r="D182" s="20">
        <v>0</v>
      </c>
      <c r="E182" s="4">
        <v>0</v>
      </c>
      <c r="F182" s="4">
        <v>0</v>
      </c>
      <c r="G182" s="4">
        <v>0</v>
      </c>
      <c r="H182" s="4">
        <v>0</v>
      </c>
      <c r="I182" s="21">
        <v>0</v>
      </c>
    </row>
    <row r="183" spans="1:9" x14ac:dyDescent="0.2">
      <c r="A183" s="2" t="s">
        <v>278</v>
      </c>
      <c r="B183" s="28" t="s">
        <v>42</v>
      </c>
      <c r="C183" s="31" t="s">
        <v>20</v>
      </c>
      <c r="D183" s="20">
        <v>0</v>
      </c>
      <c r="E183" s="4">
        <v>0</v>
      </c>
      <c r="F183" s="4">
        <v>0</v>
      </c>
      <c r="G183" s="4">
        <v>0</v>
      </c>
      <c r="H183" s="4">
        <v>0</v>
      </c>
      <c r="I183" s="21">
        <v>0</v>
      </c>
    </row>
    <row r="185" spans="1:9" ht="13.5" thickBot="1" x14ac:dyDescent="0.25">
      <c r="D185" s="90" t="s">
        <v>51</v>
      </c>
      <c r="E185" s="90"/>
      <c r="F185" s="90"/>
      <c r="G185" s="90"/>
      <c r="H185" s="90"/>
      <c r="I185" s="90"/>
    </row>
    <row r="186" spans="1:9" ht="14.25" thickTop="1" thickBot="1" x14ac:dyDescent="0.25">
      <c r="B186" s="5" t="s">
        <v>6</v>
      </c>
      <c r="C186" s="6" t="s">
        <v>0</v>
      </c>
      <c r="D186" s="16" t="s">
        <v>7</v>
      </c>
      <c r="E186" s="17" t="s">
        <v>1</v>
      </c>
      <c r="F186" s="17" t="s">
        <v>2</v>
      </c>
      <c r="G186" s="17" t="s">
        <v>3</v>
      </c>
      <c r="H186" s="17" t="s">
        <v>4</v>
      </c>
      <c r="I186" s="18" t="s">
        <v>5</v>
      </c>
    </row>
    <row r="187" spans="1:9" x14ac:dyDescent="0.2">
      <c r="A187" s="2" t="s">
        <v>279</v>
      </c>
      <c r="B187" s="19" t="s">
        <v>8</v>
      </c>
      <c r="C187" s="9" t="s">
        <v>9</v>
      </c>
      <c r="D187" s="20">
        <v>9.5131E-3</v>
      </c>
      <c r="E187" s="4">
        <v>8.2269000000000005E-3</v>
      </c>
      <c r="F187" s="4">
        <v>4.7775000000000003E-5</v>
      </c>
      <c r="G187" s="4">
        <v>2.7619E-4</v>
      </c>
      <c r="H187" s="4">
        <v>2.5113999999999998E-9</v>
      </c>
      <c r="I187" s="21">
        <v>9.6228999999999998E-4</v>
      </c>
    </row>
    <row r="188" spans="1:9" x14ac:dyDescent="0.2">
      <c r="A188" s="2" t="s">
        <v>280</v>
      </c>
      <c r="B188" s="22" t="s">
        <v>10</v>
      </c>
      <c r="C188" s="9" t="s">
        <v>11</v>
      </c>
      <c r="D188" s="20">
        <v>3.3810999999999998E-9</v>
      </c>
      <c r="E188" s="4">
        <v>3.2446000000000001E-9</v>
      </c>
      <c r="F188" s="4">
        <v>9.6800999999999998E-14</v>
      </c>
      <c r="G188" s="4">
        <v>9.8440999999999994E-11</v>
      </c>
      <c r="H188" s="4">
        <v>5.4350000000000002E-15</v>
      </c>
      <c r="I188" s="21">
        <v>3.7995E-11</v>
      </c>
    </row>
    <row r="189" spans="1:9" x14ac:dyDescent="0.2">
      <c r="A189" s="2" t="s">
        <v>281</v>
      </c>
      <c r="B189" s="22" t="s">
        <v>12</v>
      </c>
      <c r="C189" s="9" t="s">
        <v>57</v>
      </c>
      <c r="D189" s="20">
        <v>2.0457000000000001E-5</v>
      </c>
      <c r="E189" s="4">
        <v>1.8853999999999999E-5</v>
      </c>
      <c r="F189" s="4">
        <v>2.1469E-7</v>
      </c>
      <c r="G189" s="4">
        <v>5.9526999999999996E-7</v>
      </c>
      <c r="H189" s="4">
        <v>8.8884E-12</v>
      </c>
      <c r="I189" s="21">
        <v>7.9345999999999996E-7</v>
      </c>
    </row>
    <row r="190" spans="1:9" x14ac:dyDescent="0.2">
      <c r="A190" s="2" t="s">
        <v>282</v>
      </c>
      <c r="B190" s="22" t="s">
        <v>13</v>
      </c>
      <c r="C190" s="9" t="s">
        <v>14</v>
      </c>
      <c r="D190" s="20">
        <v>3.8089999999999999E-6</v>
      </c>
      <c r="E190" s="4">
        <v>2.9596E-6</v>
      </c>
      <c r="F190" s="4">
        <v>4.9335999999999999E-8</v>
      </c>
      <c r="G190" s="4">
        <v>1.1032E-7</v>
      </c>
      <c r="H190" s="4">
        <v>8.1936999999999997E-13</v>
      </c>
      <c r="I190" s="21">
        <v>6.8970000000000004E-7</v>
      </c>
    </row>
    <row r="191" spans="1:9" x14ac:dyDescent="0.2">
      <c r="A191" s="2" t="s">
        <v>283</v>
      </c>
      <c r="B191" s="22" t="s">
        <v>15</v>
      </c>
      <c r="C191" s="9" t="s">
        <v>16</v>
      </c>
      <c r="D191" s="20">
        <v>2.2556000000000001E-6</v>
      </c>
      <c r="E191" s="4">
        <v>2.0939E-6</v>
      </c>
      <c r="F191" s="4">
        <v>1.5255E-8</v>
      </c>
      <c r="G191" s="4">
        <v>6.5633000000000003E-8</v>
      </c>
      <c r="H191" s="4">
        <v>5.1273999999999999E-13</v>
      </c>
      <c r="I191" s="21">
        <v>8.0778999999999998E-8</v>
      </c>
    </row>
    <row r="192" spans="1:9" x14ac:dyDescent="0.2">
      <c r="A192" s="2" t="s">
        <v>284</v>
      </c>
      <c r="B192" s="22" t="s">
        <v>17</v>
      </c>
      <c r="C192" s="9" t="s">
        <v>18</v>
      </c>
      <c r="D192" s="20">
        <v>3.4911000000000001E-9</v>
      </c>
      <c r="E192" s="4">
        <v>3.3635999999999998E-9</v>
      </c>
      <c r="F192" s="4">
        <v>1.9122999999999998E-12</v>
      </c>
      <c r="G192" s="4">
        <v>1.0166E-10</v>
      </c>
      <c r="H192" s="4">
        <v>5.6925000000000003E-16</v>
      </c>
      <c r="I192" s="21">
        <v>2.3868E-11</v>
      </c>
    </row>
    <row r="193" spans="1:9" x14ac:dyDescent="0.2">
      <c r="A193" s="2" t="s">
        <v>285</v>
      </c>
      <c r="B193" s="22" t="s">
        <v>19</v>
      </c>
      <c r="C193" s="9" t="s">
        <v>20</v>
      </c>
      <c r="D193" s="20">
        <v>0.14510000000000001</v>
      </c>
      <c r="E193" s="4">
        <v>0.13600999999999999</v>
      </c>
      <c r="F193" s="4">
        <v>6.7135000000000003E-4</v>
      </c>
      <c r="G193" s="4">
        <v>4.2228999999999999E-3</v>
      </c>
      <c r="H193" s="4">
        <v>2.3105999999999999E-8</v>
      </c>
      <c r="I193" s="21">
        <v>4.2012999999999998E-3</v>
      </c>
    </row>
    <row r="194" spans="1:9" x14ac:dyDescent="0.2">
      <c r="A194" s="2" t="s">
        <v>286</v>
      </c>
      <c r="B194" s="22" t="s">
        <v>21</v>
      </c>
      <c r="C194" s="9" t="s">
        <v>20</v>
      </c>
      <c r="D194" s="20">
        <v>0.20835000000000001</v>
      </c>
      <c r="E194" s="4">
        <v>0.19681000000000001</v>
      </c>
      <c r="F194" s="4">
        <v>6.7566000000000002E-4</v>
      </c>
      <c r="G194" s="4">
        <v>6.0645999999999999E-3</v>
      </c>
      <c r="H194" s="4">
        <v>2.2266000000000001E-7</v>
      </c>
      <c r="I194" s="21">
        <v>4.8025000000000003E-3</v>
      </c>
    </row>
    <row r="195" spans="1:9" x14ac:dyDescent="0.2">
      <c r="A195" s="2" t="s">
        <v>287</v>
      </c>
      <c r="B195" s="22" t="s">
        <v>22</v>
      </c>
      <c r="C195" s="9" t="s">
        <v>23</v>
      </c>
      <c r="D195" s="20">
        <v>7.2391000000000005E-5</v>
      </c>
      <c r="E195" s="4">
        <v>6.9358999999999998E-5</v>
      </c>
      <c r="F195" s="4">
        <v>4.2765999999999999E-9</v>
      </c>
      <c r="G195" s="4">
        <v>2.1075999999999999E-6</v>
      </c>
      <c r="H195" s="4">
        <v>2.8515000000000001E-11</v>
      </c>
      <c r="I195" s="21">
        <v>9.1984000000000001E-7</v>
      </c>
    </row>
    <row r="196" spans="1:9" x14ac:dyDescent="0.2">
      <c r="A196" s="2" t="s">
        <v>288</v>
      </c>
      <c r="B196" s="22" t="s">
        <v>24</v>
      </c>
      <c r="C196" s="9" t="s">
        <v>23</v>
      </c>
      <c r="D196" s="20">
        <v>2.5371999999999999</v>
      </c>
      <c r="E196" s="4">
        <v>1.409</v>
      </c>
      <c r="F196" s="4">
        <v>7.8583000000000004E-3</v>
      </c>
      <c r="G196" s="4">
        <v>7.2888999999999995E-2</v>
      </c>
      <c r="H196" s="4">
        <v>9.8495999999999997E-8</v>
      </c>
      <c r="I196" s="21">
        <v>1.0475000000000001</v>
      </c>
    </row>
    <row r="197" spans="1:9" ht="13.5" thickBot="1" x14ac:dyDescent="0.25">
      <c r="A197" s="2" t="s">
        <v>289</v>
      </c>
      <c r="B197" s="23" t="s">
        <v>25</v>
      </c>
      <c r="C197" s="24" t="s">
        <v>23</v>
      </c>
      <c r="D197" s="25">
        <v>0.66910999999999998</v>
      </c>
      <c r="E197" s="26">
        <v>0.61431000000000002</v>
      </c>
      <c r="F197" s="26">
        <v>1.9588000000000001E-3</v>
      </c>
      <c r="G197" s="26">
        <v>1.9458E-2</v>
      </c>
      <c r="H197" s="26">
        <v>5.9903000000000004E-8</v>
      </c>
      <c r="I197" s="27">
        <v>3.3377999999999998E-2</v>
      </c>
    </row>
    <row r="198" spans="1:9" x14ac:dyDescent="0.2">
      <c r="A198" s="2" t="s">
        <v>290</v>
      </c>
      <c r="B198" s="28" t="s">
        <v>26</v>
      </c>
      <c r="C198" s="8" t="s">
        <v>20</v>
      </c>
      <c r="D198" s="29">
        <v>5.6185999999999996E-3</v>
      </c>
      <c r="E198" s="7">
        <v>5.4209000000000002E-3</v>
      </c>
      <c r="F198" s="7">
        <v>9.0042999999999997E-7</v>
      </c>
      <c r="G198" s="7">
        <v>1.6362000000000001E-4</v>
      </c>
      <c r="H198" s="7">
        <v>1.0531E-8</v>
      </c>
      <c r="I198" s="30">
        <v>3.3178E-5</v>
      </c>
    </row>
    <row r="199" spans="1:9" x14ac:dyDescent="0.2">
      <c r="A199" s="2" t="s">
        <v>291</v>
      </c>
      <c r="B199" s="28" t="s">
        <v>27</v>
      </c>
      <c r="C199" s="9" t="s">
        <v>20</v>
      </c>
      <c r="D199" s="20">
        <v>0</v>
      </c>
      <c r="E199" s="4">
        <v>0</v>
      </c>
      <c r="F199" s="4">
        <v>0</v>
      </c>
      <c r="G199" s="4">
        <v>0</v>
      </c>
      <c r="H199" s="4">
        <v>0</v>
      </c>
      <c r="I199" s="21">
        <v>0</v>
      </c>
    </row>
    <row r="200" spans="1:9" x14ac:dyDescent="0.2">
      <c r="A200" s="2" t="s">
        <v>292</v>
      </c>
      <c r="B200" s="28" t="s">
        <v>28</v>
      </c>
      <c r="C200" s="9" t="s">
        <v>20</v>
      </c>
      <c r="D200" s="20">
        <v>5.6185999999999996E-3</v>
      </c>
      <c r="E200" s="4">
        <v>5.4209000000000002E-3</v>
      </c>
      <c r="F200" s="4">
        <v>9.0042999999999997E-7</v>
      </c>
      <c r="G200" s="4">
        <v>1.6362000000000001E-4</v>
      </c>
      <c r="H200" s="4">
        <v>1.0531E-8</v>
      </c>
      <c r="I200" s="21">
        <v>3.3178E-5</v>
      </c>
    </row>
    <row r="201" spans="1:9" x14ac:dyDescent="0.2">
      <c r="A201" s="2" t="s">
        <v>293</v>
      </c>
      <c r="B201" s="28" t="s">
        <v>29</v>
      </c>
      <c r="C201" s="9" t="s">
        <v>20</v>
      </c>
      <c r="D201" s="20">
        <v>0.17741000000000001</v>
      </c>
      <c r="E201" s="4">
        <v>0.1668</v>
      </c>
      <c r="F201" s="4">
        <v>6.7476000000000005E-4</v>
      </c>
      <c r="G201" s="4">
        <v>5.1633E-3</v>
      </c>
      <c r="H201" s="4">
        <v>2.1213000000000001E-7</v>
      </c>
      <c r="I201" s="21">
        <v>4.7692999999999998E-3</v>
      </c>
    </row>
    <row r="202" spans="1:9" x14ac:dyDescent="0.2">
      <c r="A202" s="2" t="s">
        <v>294</v>
      </c>
      <c r="B202" s="28" t="s">
        <v>30</v>
      </c>
      <c r="C202" s="9" t="s">
        <v>20</v>
      </c>
      <c r="D202" s="20">
        <v>2.5329999999999998E-2</v>
      </c>
      <c r="E202" s="4">
        <v>2.4591999999999999E-2</v>
      </c>
      <c r="F202" s="4">
        <v>0</v>
      </c>
      <c r="G202" s="4">
        <v>7.3775000000000002E-4</v>
      </c>
      <c r="H202" s="4">
        <v>0</v>
      </c>
      <c r="I202" s="21">
        <v>0</v>
      </c>
    </row>
    <row r="203" spans="1:9" x14ac:dyDescent="0.2">
      <c r="A203" s="2" t="s">
        <v>295</v>
      </c>
      <c r="B203" s="28" t="s">
        <v>31</v>
      </c>
      <c r="C203" s="9" t="s">
        <v>20</v>
      </c>
      <c r="D203" s="20">
        <v>0.20274</v>
      </c>
      <c r="E203" s="4">
        <v>0.19139</v>
      </c>
      <c r="F203" s="4">
        <v>6.7476000000000005E-4</v>
      </c>
      <c r="G203" s="4">
        <v>5.901E-3</v>
      </c>
      <c r="H203" s="4">
        <v>2.1213000000000001E-7</v>
      </c>
      <c r="I203" s="21">
        <v>4.7692999999999998E-3</v>
      </c>
    </row>
    <row r="204" spans="1:9" x14ac:dyDescent="0.2">
      <c r="A204" s="2" t="s">
        <v>296</v>
      </c>
      <c r="B204" s="28" t="s">
        <v>32</v>
      </c>
      <c r="C204" s="9" t="s">
        <v>33</v>
      </c>
      <c r="D204" s="20">
        <v>0</v>
      </c>
      <c r="E204" s="4">
        <v>0</v>
      </c>
      <c r="F204" s="4">
        <v>0</v>
      </c>
      <c r="G204" s="4">
        <v>0</v>
      </c>
      <c r="H204" s="4">
        <v>0</v>
      </c>
      <c r="I204" s="21">
        <v>0</v>
      </c>
    </row>
    <row r="205" spans="1:9" x14ac:dyDescent="0.2">
      <c r="A205" s="2" t="s">
        <v>297</v>
      </c>
      <c r="B205" s="28" t="s">
        <v>34</v>
      </c>
      <c r="C205" s="9" t="s">
        <v>20</v>
      </c>
      <c r="D205" s="20">
        <v>0</v>
      </c>
      <c r="E205" s="4">
        <v>0</v>
      </c>
      <c r="F205" s="4">
        <v>0</v>
      </c>
      <c r="G205" s="4">
        <v>0</v>
      </c>
      <c r="H205" s="4">
        <v>0</v>
      </c>
      <c r="I205" s="21">
        <v>0</v>
      </c>
    </row>
    <row r="206" spans="1:9" x14ac:dyDescent="0.2">
      <c r="A206" s="2" t="s">
        <v>298</v>
      </c>
      <c r="B206" s="28" t="s">
        <v>35</v>
      </c>
      <c r="C206" s="9" t="s">
        <v>20</v>
      </c>
      <c r="D206" s="20">
        <v>0</v>
      </c>
      <c r="E206" s="4">
        <v>0</v>
      </c>
      <c r="F206" s="4">
        <v>0</v>
      </c>
      <c r="G206" s="4">
        <v>0</v>
      </c>
      <c r="H206" s="4">
        <v>0</v>
      </c>
      <c r="I206" s="21">
        <v>0</v>
      </c>
    </row>
    <row r="207" spans="1:9" x14ac:dyDescent="0.2">
      <c r="A207" s="2" t="s">
        <v>299</v>
      </c>
      <c r="B207" s="28" t="s">
        <v>36</v>
      </c>
      <c r="C207" s="9" t="s">
        <v>33</v>
      </c>
      <c r="D207" s="20">
        <v>1.2780000000000001E-3</v>
      </c>
      <c r="E207" s="4">
        <v>2.6960999999999999E-4</v>
      </c>
      <c r="F207" s="4">
        <v>0</v>
      </c>
      <c r="G207" s="4">
        <v>3.6279999999999998E-5</v>
      </c>
      <c r="H207" s="4">
        <v>0</v>
      </c>
      <c r="I207" s="21">
        <v>9.7212000000000004E-4</v>
      </c>
    </row>
    <row r="208" spans="1:9" x14ac:dyDescent="0.2">
      <c r="A208" s="2" t="s">
        <v>300</v>
      </c>
      <c r="B208" s="28" t="s">
        <v>37</v>
      </c>
      <c r="C208" s="9" t="s">
        <v>33</v>
      </c>
      <c r="D208" s="20">
        <v>3.7358000000000001E-3</v>
      </c>
      <c r="E208" s="4">
        <v>2.5444E-3</v>
      </c>
      <c r="F208" s="4">
        <v>1.6978000000000001E-6</v>
      </c>
      <c r="G208" s="4">
        <v>1.0776E-4</v>
      </c>
      <c r="H208" s="4">
        <v>4.1482999999999998E-9</v>
      </c>
      <c r="I208" s="21">
        <v>1.0819E-3</v>
      </c>
    </row>
    <row r="209" spans="1:9" x14ac:dyDescent="0.2">
      <c r="A209" s="2" t="s">
        <v>301</v>
      </c>
      <c r="B209" s="28" t="s">
        <v>38</v>
      </c>
      <c r="C209" s="9" t="s">
        <v>33</v>
      </c>
      <c r="D209" s="20">
        <v>3.4827999999999999E-5</v>
      </c>
      <c r="E209" s="4">
        <v>3.3756E-5</v>
      </c>
      <c r="F209" s="4">
        <v>1.2091999999999999E-9</v>
      </c>
      <c r="G209" s="4">
        <v>1.0144E-6</v>
      </c>
      <c r="H209" s="4">
        <v>6.8234999999999998E-11</v>
      </c>
      <c r="I209" s="21">
        <v>5.6774999999999997E-8</v>
      </c>
    </row>
    <row r="210" spans="1:9" x14ac:dyDescent="0.2">
      <c r="A210" s="2" t="s">
        <v>302</v>
      </c>
      <c r="B210" s="28" t="s">
        <v>39</v>
      </c>
      <c r="C210" s="9" t="s">
        <v>33</v>
      </c>
      <c r="D210" s="20">
        <v>0</v>
      </c>
      <c r="E210" s="4">
        <v>0</v>
      </c>
      <c r="F210" s="4">
        <v>0</v>
      </c>
      <c r="G210" s="4">
        <v>0</v>
      </c>
      <c r="H210" s="4">
        <v>0</v>
      </c>
      <c r="I210" s="21">
        <v>0</v>
      </c>
    </row>
    <row r="211" spans="1:9" x14ac:dyDescent="0.2">
      <c r="A211" s="2" t="s">
        <v>303</v>
      </c>
      <c r="B211" s="28" t="s">
        <v>40</v>
      </c>
      <c r="C211" s="9" t="s">
        <v>33</v>
      </c>
      <c r="D211" s="20">
        <v>0</v>
      </c>
      <c r="E211" s="4">
        <v>0</v>
      </c>
      <c r="F211" s="4">
        <v>0</v>
      </c>
      <c r="G211" s="4">
        <v>0</v>
      </c>
      <c r="H211" s="4">
        <v>0</v>
      </c>
      <c r="I211" s="21">
        <v>0</v>
      </c>
    </row>
    <row r="212" spans="1:9" x14ac:dyDescent="0.2">
      <c r="A212" s="2" t="s">
        <v>304</v>
      </c>
      <c r="B212" s="28" t="s">
        <v>41</v>
      </c>
      <c r="C212" s="9" t="s">
        <v>33</v>
      </c>
      <c r="D212" s="20">
        <v>0</v>
      </c>
      <c r="E212" s="4">
        <v>0</v>
      </c>
      <c r="F212" s="4">
        <v>0</v>
      </c>
      <c r="G212" s="4">
        <v>0</v>
      </c>
      <c r="H212" s="4">
        <v>0</v>
      </c>
      <c r="I212" s="21">
        <v>0</v>
      </c>
    </row>
    <row r="213" spans="1:9" x14ac:dyDescent="0.2">
      <c r="A213" s="2" t="s">
        <v>305</v>
      </c>
      <c r="B213" s="28" t="s">
        <v>42</v>
      </c>
      <c r="C213" s="31" t="s">
        <v>20</v>
      </c>
      <c r="D213" s="20">
        <v>0</v>
      </c>
      <c r="E213" s="4">
        <v>0</v>
      </c>
      <c r="F213" s="4">
        <v>0</v>
      </c>
      <c r="G213" s="4">
        <v>0</v>
      </c>
      <c r="H213" s="4">
        <v>0</v>
      </c>
      <c r="I213" s="21">
        <v>0</v>
      </c>
    </row>
    <row r="215" spans="1:9" ht="13.5" thickBot="1" x14ac:dyDescent="0.25">
      <c r="D215" s="90" t="s">
        <v>52</v>
      </c>
      <c r="E215" s="90"/>
      <c r="F215" s="90"/>
      <c r="G215" s="90"/>
      <c r="H215" s="90"/>
      <c r="I215" s="90"/>
    </row>
    <row r="216" spans="1:9" ht="14.25" thickTop="1" thickBot="1" x14ac:dyDescent="0.25">
      <c r="B216" s="5" t="s">
        <v>6</v>
      </c>
      <c r="C216" s="6" t="s">
        <v>0</v>
      </c>
      <c r="D216" s="16" t="s">
        <v>7</v>
      </c>
      <c r="E216" s="17" t="s">
        <v>1</v>
      </c>
      <c r="F216" s="17" t="s">
        <v>2</v>
      </c>
      <c r="G216" s="17" t="s">
        <v>3</v>
      </c>
      <c r="H216" s="17" t="s">
        <v>4</v>
      </c>
      <c r="I216" s="18" t="s">
        <v>5</v>
      </c>
    </row>
    <row r="217" spans="1:9" x14ac:dyDescent="0.2">
      <c r="A217" s="2" t="s">
        <v>333</v>
      </c>
      <c r="B217" s="19" t="s">
        <v>8</v>
      </c>
      <c r="C217" s="9" t="s">
        <v>9</v>
      </c>
      <c r="D217" s="20">
        <v>1.7167999999999999E-2</v>
      </c>
      <c r="E217" s="4">
        <v>1.4921E-2</v>
      </c>
      <c r="F217" s="4">
        <v>8.2711000000000001E-5</v>
      </c>
      <c r="G217" s="4">
        <v>4.9854000000000001E-4</v>
      </c>
      <c r="H217" s="4">
        <v>5.0313000000000002E-9</v>
      </c>
      <c r="I217" s="21">
        <v>1.6659999999999999E-3</v>
      </c>
    </row>
    <row r="218" spans="1:9" x14ac:dyDescent="0.2">
      <c r="A218" s="2" t="s">
        <v>334</v>
      </c>
      <c r="B218" s="22" t="s">
        <v>10</v>
      </c>
      <c r="C218" s="9" t="s">
        <v>11</v>
      </c>
      <c r="D218" s="20">
        <v>6.5270000000000003E-9</v>
      </c>
      <c r="E218" s="4">
        <v>6.2710000000000004E-9</v>
      </c>
      <c r="F218" s="4">
        <v>1.6759E-13</v>
      </c>
      <c r="G218" s="4">
        <v>1.9004E-10</v>
      </c>
      <c r="H218" s="4">
        <v>1.0888E-14</v>
      </c>
      <c r="I218" s="21">
        <v>6.5778999999999996E-11</v>
      </c>
    </row>
    <row r="219" spans="1:9" x14ac:dyDescent="0.2">
      <c r="A219" s="2" t="s">
        <v>335</v>
      </c>
      <c r="B219" s="22" t="s">
        <v>12</v>
      </c>
      <c r="C219" s="9" t="s">
        <v>57</v>
      </c>
      <c r="D219" s="20">
        <v>4.0599000000000002E-5</v>
      </c>
      <c r="E219" s="4">
        <v>3.7672000000000001E-5</v>
      </c>
      <c r="F219" s="4">
        <v>3.7166999999999999E-7</v>
      </c>
      <c r="G219" s="4">
        <v>1.1816E-6</v>
      </c>
      <c r="H219" s="4">
        <v>1.7807000000000001E-11</v>
      </c>
      <c r="I219" s="21">
        <v>1.3737000000000001E-6</v>
      </c>
    </row>
    <row r="220" spans="1:9" x14ac:dyDescent="0.2">
      <c r="A220" s="2" t="s">
        <v>336</v>
      </c>
      <c r="B220" s="22" t="s">
        <v>13</v>
      </c>
      <c r="C220" s="9" t="s">
        <v>14</v>
      </c>
      <c r="D220" s="20">
        <v>7.3760000000000002E-6</v>
      </c>
      <c r="E220" s="4">
        <v>5.8826999999999996E-6</v>
      </c>
      <c r="F220" s="4">
        <v>8.5412999999999999E-8</v>
      </c>
      <c r="G220" s="4">
        <v>2.1379000000000001E-7</v>
      </c>
      <c r="H220" s="4">
        <v>1.6415E-12</v>
      </c>
      <c r="I220" s="21">
        <v>1.1939999999999999E-6</v>
      </c>
    </row>
    <row r="221" spans="1:9" x14ac:dyDescent="0.2">
      <c r="A221" s="2" t="s">
        <v>337</v>
      </c>
      <c r="B221" s="22" t="s">
        <v>15</v>
      </c>
      <c r="C221" s="9" t="s">
        <v>16</v>
      </c>
      <c r="D221" s="20">
        <v>4.1064000000000002E-6</v>
      </c>
      <c r="E221" s="4">
        <v>3.8206999999999997E-6</v>
      </c>
      <c r="F221" s="4">
        <v>2.641E-8</v>
      </c>
      <c r="G221" s="4">
        <v>1.195E-7</v>
      </c>
      <c r="H221" s="4">
        <v>1.0271999999999999E-12</v>
      </c>
      <c r="I221" s="21">
        <v>1.3985E-7</v>
      </c>
    </row>
    <row r="222" spans="1:9" x14ac:dyDescent="0.2">
      <c r="A222" s="2" t="s">
        <v>338</v>
      </c>
      <c r="B222" s="22" t="s">
        <v>17</v>
      </c>
      <c r="C222" s="9" t="s">
        <v>18</v>
      </c>
      <c r="D222" s="20">
        <v>6.7634999999999996E-9</v>
      </c>
      <c r="E222" s="4">
        <v>6.5219E-9</v>
      </c>
      <c r="F222" s="4">
        <v>3.3107E-12</v>
      </c>
      <c r="G222" s="4">
        <v>1.9696000000000001E-10</v>
      </c>
      <c r="H222" s="4">
        <v>1.1404E-15</v>
      </c>
      <c r="I222" s="21">
        <v>4.1321000000000001E-11</v>
      </c>
    </row>
    <row r="223" spans="1:9" x14ac:dyDescent="0.2">
      <c r="A223" s="2" t="s">
        <v>339</v>
      </c>
      <c r="B223" s="22" t="s">
        <v>19</v>
      </c>
      <c r="C223" s="9" t="s">
        <v>20</v>
      </c>
      <c r="D223" s="20">
        <v>0.25595000000000001</v>
      </c>
      <c r="E223" s="4">
        <v>0.24006</v>
      </c>
      <c r="F223" s="4">
        <v>1.1623E-3</v>
      </c>
      <c r="G223" s="4">
        <v>7.4491000000000002E-3</v>
      </c>
      <c r="H223" s="4">
        <v>4.6291000000000001E-8</v>
      </c>
      <c r="I223" s="21">
        <v>7.2735999999999999E-3</v>
      </c>
    </row>
    <row r="224" spans="1:9" x14ac:dyDescent="0.2">
      <c r="A224" s="2" t="s">
        <v>340</v>
      </c>
      <c r="B224" s="22" t="s">
        <v>21</v>
      </c>
      <c r="C224" s="9" t="s">
        <v>20</v>
      </c>
      <c r="D224" s="20">
        <v>0.38928000000000001</v>
      </c>
      <c r="E224" s="4">
        <v>0.36846000000000001</v>
      </c>
      <c r="F224" s="4">
        <v>1.1697000000000001E-3</v>
      </c>
      <c r="G224" s="4">
        <v>1.1331000000000001E-2</v>
      </c>
      <c r="H224" s="4">
        <v>4.4607999999999998E-7</v>
      </c>
      <c r="I224" s="21">
        <v>8.3143000000000002E-3</v>
      </c>
    </row>
    <row r="225" spans="1:9" x14ac:dyDescent="0.2">
      <c r="A225" s="2" t="s">
        <v>341</v>
      </c>
      <c r="B225" s="22" t="s">
        <v>22</v>
      </c>
      <c r="C225" s="9" t="s">
        <v>23</v>
      </c>
      <c r="D225" s="20">
        <v>1.2936999999999999E-4</v>
      </c>
      <c r="E225" s="4">
        <v>1.2400000000000001E-4</v>
      </c>
      <c r="F225" s="4">
        <v>7.4039E-9</v>
      </c>
      <c r="G225" s="4">
        <v>3.7662999999999998E-6</v>
      </c>
      <c r="H225" s="4">
        <v>5.7127000000000001E-11</v>
      </c>
      <c r="I225" s="21">
        <v>1.5925E-6</v>
      </c>
    </row>
    <row r="226" spans="1:9" x14ac:dyDescent="0.2">
      <c r="A226" s="2" t="s">
        <v>342</v>
      </c>
      <c r="B226" s="22" t="s">
        <v>24</v>
      </c>
      <c r="C226" s="9" t="s">
        <v>23</v>
      </c>
      <c r="D226" s="20">
        <v>4.274</v>
      </c>
      <c r="E226" s="4">
        <v>2.3241999999999998</v>
      </c>
      <c r="F226" s="4">
        <v>1.3605000000000001E-2</v>
      </c>
      <c r="G226" s="4">
        <v>0.12279</v>
      </c>
      <c r="H226" s="4">
        <v>1.9733000000000001E-7</v>
      </c>
      <c r="I226" s="21">
        <v>1.8133999999999999</v>
      </c>
    </row>
    <row r="227" spans="1:9" ht="13.5" thickBot="1" x14ac:dyDescent="0.25">
      <c r="A227" s="2" t="s">
        <v>343</v>
      </c>
      <c r="B227" s="23" t="s">
        <v>25</v>
      </c>
      <c r="C227" s="24" t="s">
        <v>23</v>
      </c>
      <c r="D227" s="25">
        <v>1.1687000000000001</v>
      </c>
      <c r="E227" s="26">
        <v>1.0736000000000001</v>
      </c>
      <c r="F227" s="26">
        <v>3.3911000000000002E-3</v>
      </c>
      <c r="G227" s="26">
        <v>3.3989999999999999E-2</v>
      </c>
      <c r="H227" s="26">
        <v>1.2001E-7</v>
      </c>
      <c r="I227" s="27">
        <v>5.7785000000000003E-2</v>
      </c>
    </row>
    <row r="228" spans="1:9" x14ac:dyDescent="0.2">
      <c r="A228" s="2" t="s">
        <v>344</v>
      </c>
      <c r="B228" s="28" t="s">
        <v>26</v>
      </c>
      <c r="C228" s="8" t="s">
        <v>20</v>
      </c>
      <c r="D228" s="29">
        <v>1.1247E-2</v>
      </c>
      <c r="E228" s="7">
        <v>1.086E-2</v>
      </c>
      <c r="F228" s="7">
        <v>1.5589E-6</v>
      </c>
      <c r="G228" s="7">
        <v>3.2750999999999999E-4</v>
      </c>
      <c r="H228" s="7">
        <v>2.1097E-8</v>
      </c>
      <c r="I228" s="30">
        <v>5.7438999999999997E-5</v>
      </c>
    </row>
    <row r="229" spans="1:9" x14ac:dyDescent="0.2">
      <c r="A229" s="2" t="s">
        <v>345</v>
      </c>
      <c r="B229" s="28" t="s">
        <v>27</v>
      </c>
      <c r="C229" s="9" t="s">
        <v>20</v>
      </c>
      <c r="D229" s="20">
        <v>0</v>
      </c>
      <c r="E229" s="4">
        <v>0</v>
      </c>
      <c r="F229" s="4">
        <v>0</v>
      </c>
      <c r="G229" s="4">
        <v>0</v>
      </c>
      <c r="H229" s="4">
        <v>0</v>
      </c>
      <c r="I229" s="21">
        <v>0</v>
      </c>
    </row>
    <row r="230" spans="1:9" x14ac:dyDescent="0.2">
      <c r="A230" s="2" t="s">
        <v>346</v>
      </c>
      <c r="B230" s="28" t="s">
        <v>28</v>
      </c>
      <c r="C230" s="9" t="s">
        <v>20</v>
      </c>
      <c r="D230" s="20">
        <v>1.1247E-2</v>
      </c>
      <c r="E230" s="4">
        <v>1.086E-2</v>
      </c>
      <c r="F230" s="4">
        <v>1.5589E-6</v>
      </c>
      <c r="G230" s="4">
        <v>3.2750999999999999E-4</v>
      </c>
      <c r="H230" s="4">
        <v>2.1097E-8</v>
      </c>
      <c r="I230" s="21">
        <v>5.7438999999999997E-5</v>
      </c>
    </row>
    <row r="231" spans="1:9" x14ac:dyDescent="0.2">
      <c r="A231" s="2" t="s">
        <v>347</v>
      </c>
      <c r="B231" s="28" t="s">
        <v>29</v>
      </c>
      <c r="C231" s="9" t="s">
        <v>20</v>
      </c>
      <c r="D231" s="20">
        <v>0.33592</v>
      </c>
      <c r="E231" s="4">
        <v>0.31672</v>
      </c>
      <c r="F231" s="4">
        <v>1.1682000000000001E-3</v>
      </c>
      <c r="G231" s="4">
        <v>9.7775999999999991E-3</v>
      </c>
      <c r="H231" s="4">
        <v>4.2497999999999998E-7</v>
      </c>
      <c r="I231" s="21">
        <v>8.2567999999999999E-3</v>
      </c>
    </row>
    <row r="232" spans="1:9" x14ac:dyDescent="0.2">
      <c r="A232" s="2" t="s">
        <v>348</v>
      </c>
      <c r="B232" s="28" t="s">
        <v>30</v>
      </c>
      <c r="C232" s="9" t="s">
        <v>20</v>
      </c>
      <c r="D232" s="20">
        <v>4.2102000000000001E-2</v>
      </c>
      <c r="E232" s="4">
        <v>4.0876000000000003E-2</v>
      </c>
      <c r="F232" s="4">
        <v>0</v>
      </c>
      <c r="G232" s="4">
        <v>1.2263E-3</v>
      </c>
      <c r="H232" s="4">
        <v>0</v>
      </c>
      <c r="I232" s="21">
        <v>0</v>
      </c>
    </row>
    <row r="233" spans="1:9" x14ac:dyDescent="0.2">
      <c r="A233" s="2" t="s">
        <v>349</v>
      </c>
      <c r="B233" s="28" t="s">
        <v>31</v>
      </c>
      <c r="C233" s="9" t="s">
        <v>20</v>
      </c>
      <c r="D233" s="20">
        <v>0.37802999999999998</v>
      </c>
      <c r="E233" s="4">
        <v>0.35759999999999997</v>
      </c>
      <c r="F233" s="4">
        <v>1.1682000000000001E-3</v>
      </c>
      <c r="G233" s="4">
        <v>1.1004E-2</v>
      </c>
      <c r="H233" s="4">
        <v>4.2497999999999998E-7</v>
      </c>
      <c r="I233" s="21">
        <v>8.2567999999999999E-3</v>
      </c>
    </row>
    <row r="234" spans="1:9" x14ac:dyDescent="0.2">
      <c r="A234" s="2" t="s">
        <v>350</v>
      </c>
      <c r="B234" s="28" t="s">
        <v>32</v>
      </c>
      <c r="C234" s="9" t="s">
        <v>33</v>
      </c>
      <c r="D234" s="20">
        <v>0</v>
      </c>
      <c r="E234" s="4">
        <v>0</v>
      </c>
      <c r="F234" s="4">
        <v>0</v>
      </c>
      <c r="G234" s="4">
        <v>0</v>
      </c>
      <c r="H234" s="4">
        <v>0</v>
      </c>
      <c r="I234" s="21">
        <v>0</v>
      </c>
    </row>
    <row r="235" spans="1:9" x14ac:dyDescent="0.2">
      <c r="A235" s="2" t="s">
        <v>351</v>
      </c>
      <c r="B235" s="28" t="s">
        <v>34</v>
      </c>
      <c r="C235" s="9" t="s">
        <v>20</v>
      </c>
      <c r="D235" s="20">
        <v>0</v>
      </c>
      <c r="E235" s="4">
        <v>0</v>
      </c>
      <c r="F235" s="4">
        <v>0</v>
      </c>
      <c r="G235" s="4">
        <v>0</v>
      </c>
      <c r="H235" s="4">
        <v>0</v>
      </c>
      <c r="I235" s="21">
        <v>0</v>
      </c>
    </row>
    <row r="236" spans="1:9" x14ac:dyDescent="0.2">
      <c r="A236" s="2" t="s">
        <v>352</v>
      </c>
      <c r="B236" s="28" t="s">
        <v>35</v>
      </c>
      <c r="C236" s="9" t="s">
        <v>20</v>
      </c>
      <c r="D236" s="20">
        <v>0</v>
      </c>
      <c r="E236" s="4">
        <v>0</v>
      </c>
      <c r="F236" s="4">
        <v>0</v>
      </c>
      <c r="G236" s="4">
        <v>0</v>
      </c>
      <c r="H236" s="4">
        <v>0</v>
      </c>
      <c r="I236" s="21">
        <v>0</v>
      </c>
    </row>
    <row r="237" spans="1:9" x14ac:dyDescent="0.2">
      <c r="A237" s="2" t="s">
        <v>353</v>
      </c>
      <c r="B237" s="28" t="s">
        <v>36</v>
      </c>
      <c r="C237" s="9" t="s">
        <v>33</v>
      </c>
      <c r="D237" s="20">
        <v>2.173E-3</v>
      </c>
      <c r="E237" s="4">
        <v>4.2832999999999999E-4</v>
      </c>
      <c r="F237" s="4">
        <v>0</v>
      </c>
      <c r="G237" s="4">
        <v>6.1709000000000002E-5</v>
      </c>
      <c r="H237" s="4">
        <v>0</v>
      </c>
      <c r="I237" s="21">
        <v>1.683E-3</v>
      </c>
    </row>
    <row r="238" spans="1:9" x14ac:dyDescent="0.2">
      <c r="A238" s="2" t="s">
        <v>354</v>
      </c>
      <c r="B238" s="28" t="s">
        <v>37</v>
      </c>
      <c r="C238" s="9" t="s">
        <v>33</v>
      </c>
      <c r="D238" s="20">
        <v>7.038E-3</v>
      </c>
      <c r="E238" s="4">
        <v>4.9588000000000002E-3</v>
      </c>
      <c r="F238" s="4">
        <v>2.9394000000000002E-6</v>
      </c>
      <c r="G238" s="4">
        <v>2.0322999999999999E-4</v>
      </c>
      <c r="H238" s="4">
        <v>8.3106999999999994E-9</v>
      </c>
      <c r="I238" s="21">
        <v>1.8730000000000001E-3</v>
      </c>
    </row>
    <row r="239" spans="1:9" x14ac:dyDescent="0.2">
      <c r="A239" s="2" t="s">
        <v>355</v>
      </c>
      <c r="B239" s="28" t="s">
        <v>38</v>
      </c>
      <c r="C239" s="9" t="s">
        <v>33</v>
      </c>
      <c r="D239" s="20">
        <v>6.9547000000000003E-5</v>
      </c>
      <c r="E239" s="4">
        <v>6.7421000000000004E-5</v>
      </c>
      <c r="F239" s="4">
        <v>2.0934999999999999E-9</v>
      </c>
      <c r="G239" s="4">
        <v>2.0254999999999999E-6</v>
      </c>
      <c r="H239" s="4">
        <v>1.367E-10</v>
      </c>
      <c r="I239" s="21">
        <v>9.8291000000000003E-8</v>
      </c>
    </row>
    <row r="240" spans="1:9" x14ac:dyDescent="0.2">
      <c r="A240" s="2" t="s">
        <v>356</v>
      </c>
      <c r="B240" s="28" t="s">
        <v>39</v>
      </c>
      <c r="C240" s="9" t="s">
        <v>33</v>
      </c>
      <c r="D240" s="20">
        <v>0</v>
      </c>
      <c r="E240" s="4">
        <v>0</v>
      </c>
      <c r="F240" s="4">
        <v>0</v>
      </c>
      <c r="G240" s="4">
        <v>0</v>
      </c>
      <c r="H240" s="4">
        <v>0</v>
      </c>
      <c r="I240" s="21">
        <v>0</v>
      </c>
    </row>
    <row r="241" spans="1:9" x14ac:dyDescent="0.2">
      <c r="A241" s="2" t="s">
        <v>357</v>
      </c>
      <c r="B241" s="28" t="s">
        <v>40</v>
      </c>
      <c r="C241" s="9" t="s">
        <v>33</v>
      </c>
      <c r="D241" s="20">
        <v>0</v>
      </c>
      <c r="E241" s="4">
        <v>0</v>
      </c>
      <c r="F241" s="4">
        <v>0</v>
      </c>
      <c r="G241" s="4">
        <v>0</v>
      </c>
      <c r="H241" s="4">
        <v>0</v>
      </c>
      <c r="I241" s="21">
        <v>0</v>
      </c>
    </row>
    <row r="242" spans="1:9" x14ac:dyDescent="0.2">
      <c r="A242" s="2" t="s">
        <v>358</v>
      </c>
      <c r="B242" s="28" t="s">
        <v>41</v>
      </c>
      <c r="C242" s="9" t="s">
        <v>33</v>
      </c>
      <c r="D242" s="20">
        <v>0</v>
      </c>
      <c r="E242" s="4">
        <v>0</v>
      </c>
      <c r="F242" s="4">
        <v>0</v>
      </c>
      <c r="G242" s="4">
        <v>0</v>
      </c>
      <c r="H242" s="4">
        <v>0</v>
      </c>
      <c r="I242" s="21">
        <v>0</v>
      </c>
    </row>
    <row r="243" spans="1:9" x14ac:dyDescent="0.2">
      <c r="A243" s="2" t="s">
        <v>359</v>
      </c>
      <c r="B243" s="28" t="s">
        <v>42</v>
      </c>
      <c r="C243" s="31" t="s">
        <v>20</v>
      </c>
      <c r="D243" s="20">
        <v>0</v>
      </c>
      <c r="E243" s="4">
        <v>0</v>
      </c>
      <c r="F243" s="4">
        <v>0</v>
      </c>
      <c r="G243" s="4">
        <v>0</v>
      </c>
      <c r="H243" s="4">
        <v>0</v>
      </c>
      <c r="I243" s="21">
        <v>0</v>
      </c>
    </row>
    <row r="245" spans="1:9" ht="13.5" thickBot="1" x14ac:dyDescent="0.25">
      <c r="D245" s="90" t="s">
        <v>53</v>
      </c>
      <c r="E245" s="90"/>
      <c r="F245" s="90"/>
      <c r="G245" s="90"/>
      <c r="H245" s="90"/>
      <c r="I245" s="90"/>
    </row>
    <row r="246" spans="1:9" ht="14.25" thickTop="1" thickBot="1" x14ac:dyDescent="0.25">
      <c r="B246" s="5" t="s">
        <v>6</v>
      </c>
      <c r="C246" s="6" t="s">
        <v>0</v>
      </c>
      <c r="D246" s="16" t="s">
        <v>7</v>
      </c>
      <c r="E246" s="17" t="s">
        <v>1</v>
      </c>
      <c r="F246" s="17" t="s">
        <v>2</v>
      </c>
      <c r="G246" s="17" t="s">
        <v>3</v>
      </c>
      <c r="H246" s="17" t="s">
        <v>4</v>
      </c>
      <c r="I246" s="18" t="s">
        <v>5</v>
      </c>
    </row>
    <row r="247" spans="1:9" x14ac:dyDescent="0.2">
      <c r="A247" s="2" t="s">
        <v>360</v>
      </c>
      <c r="B247" s="19" t="s">
        <v>8</v>
      </c>
      <c r="C247" s="9" t="s">
        <v>9</v>
      </c>
      <c r="D247" s="20">
        <v>0.12180000000000001</v>
      </c>
      <c r="E247" s="4">
        <v>7.9767000000000005E-2</v>
      </c>
      <c r="F247" s="4">
        <v>2.1746999999999999E-3</v>
      </c>
      <c r="G247" s="4">
        <v>8.2470000000000009E-3</v>
      </c>
      <c r="H247" s="4">
        <v>0</v>
      </c>
      <c r="I247" s="21">
        <v>3.1613000000000002E-2</v>
      </c>
    </row>
    <row r="248" spans="1:9" x14ac:dyDescent="0.2">
      <c r="A248" s="2" t="s">
        <v>361</v>
      </c>
      <c r="B248" s="22" t="s">
        <v>10</v>
      </c>
      <c r="C248" s="9" t="s">
        <v>11</v>
      </c>
      <c r="D248" s="20">
        <v>2.5723000000000001E-8</v>
      </c>
      <c r="E248" s="4">
        <v>2.3762999999999999E-8</v>
      </c>
      <c r="F248" s="4">
        <v>4.4064000000000003E-12</v>
      </c>
      <c r="G248" s="4">
        <v>7.0660000000000002E-10</v>
      </c>
      <c r="H248" s="4">
        <v>0</v>
      </c>
      <c r="I248" s="21">
        <v>1.2482000000000001E-9</v>
      </c>
    </row>
    <row r="249" spans="1:9" x14ac:dyDescent="0.2">
      <c r="A249" s="2" t="s">
        <v>362</v>
      </c>
      <c r="B249" s="22" t="s">
        <v>12</v>
      </c>
      <c r="C249" s="9" t="s">
        <v>57</v>
      </c>
      <c r="D249" s="20">
        <v>1.8655000000000001E-4</v>
      </c>
      <c r="E249" s="4">
        <v>1.429E-4</v>
      </c>
      <c r="F249" s="4">
        <v>9.7723999999999998E-6</v>
      </c>
      <c r="G249" s="4">
        <v>7.8090999999999995E-6</v>
      </c>
      <c r="H249" s="4">
        <v>0</v>
      </c>
      <c r="I249" s="21">
        <v>2.6067E-5</v>
      </c>
    </row>
    <row r="250" spans="1:9" x14ac:dyDescent="0.2">
      <c r="A250" s="2" t="s">
        <v>363</v>
      </c>
      <c r="B250" s="22" t="s">
        <v>13</v>
      </c>
      <c r="C250" s="9" t="s">
        <v>14</v>
      </c>
      <c r="D250" s="20">
        <v>6.1181999999999998E-5</v>
      </c>
      <c r="E250" s="4">
        <v>3.2196999999999997E-5</v>
      </c>
      <c r="F250" s="4">
        <v>2.2458000000000002E-6</v>
      </c>
      <c r="G250" s="4">
        <v>4.0803999999999999E-6</v>
      </c>
      <c r="H250" s="4">
        <v>0</v>
      </c>
      <c r="I250" s="21">
        <v>2.2657999999999999E-5</v>
      </c>
    </row>
    <row r="251" spans="1:9" x14ac:dyDescent="0.2">
      <c r="A251" s="2" t="s">
        <v>364</v>
      </c>
      <c r="B251" s="22" t="s">
        <v>15</v>
      </c>
      <c r="C251" s="9" t="s">
        <v>16</v>
      </c>
      <c r="D251" s="20">
        <v>2.0338000000000001E-5</v>
      </c>
      <c r="E251" s="4">
        <v>1.6157000000000001E-5</v>
      </c>
      <c r="F251" s="4">
        <v>6.9441000000000004E-7</v>
      </c>
      <c r="G251" s="4">
        <v>8.3257E-7</v>
      </c>
      <c r="H251" s="4">
        <v>0</v>
      </c>
      <c r="I251" s="21">
        <v>2.6537000000000001E-6</v>
      </c>
    </row>
    <row r="252" spans="1:9" x14ac:dyDescent="0.2">
      <c r="A252" s="2" t="s">
        <v>365</v>
      </c>
      <c r="B252" s="22" t="s">
        <v>17</v>
      </c>
      <c r="C252" s="9" t="s">
        <v>18</v>
      </c>
      <c r="D252" s="20">
        <v>1.1725E-6</v>
      </c>
      <c r="E252" s="4">
        <v>1.1713999999999999E-6</v>
      </c>
      <c r="F252" s="4">
        <v>8.7046999999999999E-11</v>
      </c>
      <c r="G252" s="4">
        <v>2.4346999999999999E-10</v>
      </c>
      <c r="H252" s="4">
        <v>0</v>
      </c>
      <c r="I252" s="21">
        <v>7.8410999999999999E-10</v>
      </c>
    </row>
    <row r="253" spans="1:9" x14ac:dyDescent="0.2">
      <c r="A253" s="2" t="s">
        <v>366</v>
      </c>
      <c r="B253" s="22" t="s">
        <v>19</v>
      </c>
      <c r="C253" s="9" t="s">
        <v>20</v>
      </c>
      <c r="D253" s="20">
        <v>1.9291</v>
      </c>
      <c r="E253" s="4">
        <v>1.7039</v>
      </c>
      <c r="F253" s="4">
        <v>3.056E-2</v>
      </c>
      <c r="G253" s="4">
        <v>5.6582E-2</v>
      </c>
      <c r="H253" s="4">
        <v>0</v>
      </c>
      <c r="I253" s="21">
        <v>0.13802</v>
      </c>
    </row>
    <row r="254" spans="1:9" x14ac:dyDescent="0.2">
      <c r="A254" s="2" t="s">
        <v>367</v>
      </c>
      <c r="B254" s="22" t="s">
        <v>21</v>
      </c>
      <c r="C254" s="9" t="s">
        <v>20</v>
      </c>
      <c r="D254" s="20">
        <v>3.4790000000000001</v>
      </c>
      <c r="E254" s="4">
        <v>3.1928000000000001</v>
      </c>
      <c r="F254" s="4">
        <v>3.0755999999999999E-2</v>
      </c>
      <c r="G254" s="4">
        <v>9.7710000000000005E-2</v>
      </c>
      <c r="H254" s="4">
        <v>0</v>
      </c>
      <c r="I254" s="21">
        <v>0.15776999999999999</v>
      </c>
    </row>
    <row r="255" spans="1:9" x14ac:dyDescent="0.2">
      <c r="A255" s="2" t="s">
        <v>368</v>
      </c>
      <c r="B255" s="22" t="s">
        <v>22</v>
      </c>
      <c r="C255" s="9" t="s">
        <v>23</v>
      </c>
      <c r="D255" s="20">
        <v>1.5897999999999999E-3</v>
      </c>
      <c r="E255" s="4">
        <v>1.5093000000000001E-3</v>
      </c>
      <c r="F255" s="4">
        <v>1.9467000000000001E-7</v>
      </c>
      <c r="G255" s="4">
        <v>5.0114999999999997E-5</v>
      </c>
      <c r="H255" s="4">
        <v>0</v>
      </c>
      <c r="I255" s="21">
        <v>3.0219E-5</v>
      </c>
    </row>
    <row r="256" spans="1:9" x14ac:dyDescent="0.2">
      <c r="A256" s="2" t="s">
        <v>369</v>
      </c>
      <c r="B256" s="22" t="s">
        <v>24</v>
      </c>
      <c r="C256" s="9" t="s">
        <v>23</v>
      </c>
      <c r="D256" s="20">
        <v>41.698999999999998</v>
      </c>
      <c r="E256" s="4">
        <v>5.5742000000000003</v>
      </c>
      <c r="F256" s="4">
        <v>0.35770999999999997</v>
      </c>
      <c r="G256" s="4">
        <v>1.3563000000000001</v>
      </c>
      <c r="H256" s="4">
        <v>0</v>
      </c>
      <c r="I256" s="21">
        <v>34.411000000000001</v>
      </c>
    </row>
    <row r="257" spans="1:9" ht="13.5" thickBot="1" x14ac:dyDescent="0.25">
      <c r="A257" s="2" t="s">
        <v>370</v>
      </c>
      <c r="B257" s="23" t="s">
        <v>25</v>
      </c>
      <c r="C257" s="24" t="s">
        <v>23</v>
      </c>
      <c r="D257" s="25">
        <v>20.003</v>
      </c>
      <c r="E257" s="26">
        <v>18.277000000000001</v>
      </c>
      <c r="F257" s="26">
        <v>8.9163000000000006E-2</v>
      </c>
      <c r="G257" s="26">
        <v>0.54095000000000004</v>
      </c>
      <c r="H257" s="26">
        <v>0</v>
      </c>
      <c r="I257" s="27">
        <v>1.0965</v>
      </c>
    </row>
    <row r="258" spans="1:9" x14ac:dyDescent="0.2">
      <c r="A258" s="2" t="s">
        <v>371</v>
      </c>
      <c r="B258" s="28" t="s">
        <v>26</v>
      </c>
      <c r="C258" s="8" t="s">
        <v>20</v>
      </c>
      <c r="D258" s="29">
        <v>6.0456000000000003E-2</v>
      </c>
      <c r="E258" s="7">
        <v>5.8606999999999999E-2</v>
      </c>
      <c r="F258" s="7">
        <v>4.0986999999999999E-5</v>
      </c>
      <c r="G258" s="7">
        <v>7.1838000000000002E-4</v>
      </c>
      <c r="H258" s="7">
        <v>0</v>
      </c>
      <c r="I258" s="30">
        <v>1.09E-3</v>
      </c>
    </row>
    <row r="259" spans="1:9" x14ac:dyDescent="0.2">
      <c r="A259" s="2" t="s">
        <v>372</v>
      </c>
      <c r="B259" s="28" t="s">
        <v>27</v>
      </c>
      <c r="C259" s="9" t="s">
        <v>20</v>
      </c>
      <c r="D259" s="20">
        <v>5.3998999999999998E-2</v>
      </c>
      <c r="E259" s="4">
        <v>5.3998999999999998E-2</v>
      </c>
      <c r="F259" s="4">
        <v>0</v>
      </c>
      <c r="G259" s="4">
        <v>0</v>
      </c>
      <c r="H259" s="4">
        <v>0</v>
      </c>
      <c r="I259" s="21">
        <v>0</v>
      </c>
    </row>
    <row r="260" spans="1:9" x14ac:dyDescent="0.2">
      <c r="A260" s="2" t="s">
        <v>373</v>
      </c>
      <c r="B260" s="28" t="s">
        <v>28</v>
      </c>
      <c r="C260" s="9" t="s">
        <v>20</v>
      </c>
      <c r="D260" s="20">
        <v>0.11446000000000001</v>
      </c>
      <c r="E260" s="4">
        <v>0.11261</v>
      </c>
      <c r="F260" s="4">
        <v>4.0986999999999999E-5</v>
      </c>
      <c r="G260" s="4">
        <v>7.1838000000000002E-4</v>
      </c>
      <c r="H260" s="4">
        <v>0</v>
      </c>
      <c r="I260" s="21">
        <v>1.09E-3</v>
      </c>
    </row>
    <row r="261" spans="1:9" x14ac:dyDescent="0.2">
      <c r="A261" s="2" t="s">
        <v>374</v>
      </c>
      <c r="B261" s="28" t="s">
        <v>29</v>
      </c>
      <c r="C261" s="9" t="s">
        <v>20</v>
      </c>
      <c r="D261" s="20">
        <v>2.7664</v>
      </c>
      <c r="E261" s="4">
        <v>2.4958</v>
      </c>
      <c r="F261" s="4">
        <v>3.0714999999999999E-2</v>
      </c>
      <c r="G261" s="4">
        <v>8.3254999999999996E-2</v>
      </c>
      <c r="H261" s="4">
        <v>0</v>
      </c>
      <c r="I261" s="21">
        <v>0.15668000000000001</v>
      </c>
    </row>
    <row r="262" spans="1:9" x14ac:dyDescent="0.2">
      <c r="A262" s="2" t="s">
        <v>375</v>
      </c>
      <c r="B262" s="28" t="s">
        <v>30</v>
      </c>
      <c r="C262" s="9" t="s">
        <v>20</v>
      </c>
      <c r="D262" s="20">
        <v>0.59809999999999997</v>
      </c>
      <c r="E262" s="4">
        <v>0.58435999999999999</v>
      </c>
      <c r="F262" s="4">
        <v>0</v>
      </c>
      <c r="G262" s="4">
        <v>1.3736999999999999E-2</v>
      </c>
      <c r="H262" s="4">
        <v>0</v>
      </c>
      <c r="I262" s="21">
        <v>0</v>
      </c>
    </row>
    <row r="263" spans="1:9" x14ac:dyDescent="0.2">
      <c r="A263" s="2" t="s">
        <v>376</v>
      </c>
      <c r="B263" s="28" t="s">
        <v>31</v>
      </c>
      <c r="C263" s="9" t="s">
        <v>20</v>
      </c>
      <c r="D263" s="20">
        <v>3.3645999999999998</v>
      </c>
      <c r="E263" s="4">
        <v>3.0802</v>
      </c>
      <c r="F263" s="4">
        <v>3.0714999999999999E-2</v>
      </c>
      <c r="G263" s="4">
        <v>9.6991999999999995E-2</v>
      </c>
      <c r="H263" s="4">
        <v>0</v>
      </c>
      <c r="I263" s="21">
        <v>0.15668000000000001</v>
      </c>
    </row>
    <row r="264" spans="1:9" x14ac:dyDescent="0.2">
      <c r="A264" s="2" t="s">
        <v>377</v>
      </c>
      <c r="B264" s="28" t="s">
        <v>32</v>
      </c>
      <c r="C264" s="9" t="s">
        <v>33</v>
      </c>
      <c r="D264" s="20">
        <v>5.0315999999999998E-3</v>
      </c>
      <c r="E264" s="4">
        <v>5.0315999999999998E-3</v>
      </c>
      <c r="F264" s="4">
        <v>0</v>
      </c>
      <c r="G264" s="4">
        <v>0</v>
      </c>
      <c r="H264" s="4">
        <v>0</v>
      </c>
      <c r="I264" s="21">
        <v>0</v>
      </c>
    </row>
    <row r="265" spans="1:9" x14ac:dyDescent="0.2">
      <c r="A265" s="2" t="s">
        <v>378</v>
      </c>
      <c r="B265" s="28" t="s">
        <v>34</v>
      </c>
      <c r="C265" s="9" t="s">
        <v>20</v>
      </c>
      <c r="D265" s="20">
        <v>0</v>
      </c>
      <c r="E265" s="4">
        <v>0</v>
      </c>
      <c r="F265" s="4">
        <v>0</v>
      </c>
      <c r="G265" s="4">
        <v>0</v>
      </c>
      <c r="H265" s="4">
        <v>0</v>
      </c>
      <c r="I265" s="21">
        <v>0</v>
      </c>
    </row>
    <row r="266" spans="1:9" x14ac:dyDescent="0.2">
      <c r="A266" s="2" t="s">
        <v>379</v>
      </c>
      <c r="B266" s="28" t="s">
        <v>35</v>
      </c>
      <c r="C266" s="9" t="s">
        <v>20</v>
      </c>
      <c r="D266" s="20">
        <v>0</v>
      </c>
      <c r="E266" s="4">
        <v>0</v>
      </c>
      <c r="F266" s="4">
        <v>0</v>
      </c>
      <c r="G266" s="4">
        <v>0</v>
      </c>
      <c r="H266" s="4">
        <v>0</v>
      </c>
      <c r="I266" s="21">
        <v>0</v>
      </c>
    </row>
    <row r="267" spans="1:9" x14ac:dyDescent="0.2">
      <c r="A267" s="2" t="s">
        <v>380</v>
      </c>
      <c r="B267" s="28" t="s">
        <v>36</v>
      </c>
      <c r="C267" s="9" t="s">
        <v>33</v>
      </c>
      <c r="D267" s="20">
        <v>0.12728</v>
      </c>
      <c r="E267" s="4">
        <v>9.4333E-2</v>
      </c>
      <c r="F267" s="4">
        <v>0</v>
      </c>
      <c r="G267" s="4">
        <v>1.0089000000000001E-3</v>
      </c>
      <c r="H267" s="4">
        <v>0</v>
      </c>
      <c r="I267" s="21">
        <v>3.1935999999999999E-2</v>
      </c>
    </row>
    <row r="268" spans="1:9" x14ac:dyDescent="0.2">
      <c r="A268" s="2" t="s">
        <v>381</v>
      </c>
      <c r="B268" s="28" t="s">
        <v>37</v>
      </c>
      <c r="C268" s="9" t="s">
        <v>33</v>
      </c>
      <c r="D268" s="20">
        <v>7.4187000000000003E-2</v>
      </c>
      <c r="E268" s="4">
        <v>3.2946999999999997E-2</v>
      </c>
      <c r="F268" s="4">
        <v>7.7284000000000001E-5</v>
      </c>
      <c r="G268" s="4">
        <v>5.6207999999999996E-3</v>
      </c>
      <c r="H268" s="4">
        <v>0</v>
      </c>
      <c r="I268" s="21">
        <v>3.5541999999999997E-2</v>
      </c>
    </row>
    <row r="269" spans="1:9" x14ac:dyDescent="0.2">
      <c r="A269" s="2" t="s">
        <v>382</v>
      </c>
      <c r="B269" s="28" t="s">
        <v>38</v>
      </c>
      <c r="C269" s="9" t="s">
        <v>33</v>
      </c>
      <c r="D269" s="20">
        <v>1.1813E-4</v>
      </c>
      <c r="E269" s="4">
        <v>1.1272E-4</v>
      </c>
      <c r="F269" s="4">
        <v>5.5044E-8</v>
      </c>
      <c r="G269" s="4">
        <v>3.4914999999999999E-6</v>
      </c>
      <c r="H269" s="4">
        <v>0</v>
      </c>
      <c r="I269" s="21">
        <v>1.8651999999999999E-6</v>
      </c>
    </row>
    <row r="270" spans="1:9" x14ac:dyDescent="0.2">
      <c r="A270" s="2" t="s">
        <v>383</v>
      </c>
      <c r="B270" s="28" t="s">
        <v>39</v>
      </c>
      <c r="C270" s="9" t="s">
        <v>33</v>
      </c>
      <c r="D270" s="20">
        <v>0</v>
      </c>
      <c r="E270" s="4">
        <v>0</v>
      </c>
      <c r="F270" s="4">
        <v>0</v>
      </c>
      <c r="G270" s="4">
        <v>0</v>
      </c>
      <c r="H270" s="4">
        <v>0</v>
      </c>
      <c r="I270" s="21">
        <v>0</v>
      </c>
    </row>
    <row r="271" spans="1:9" x14ac:dyDescent="0.2">
      <c r="A271" s="2" t="s">
        <v>384</v>
      </c>
      <c r="B271" s="28" t="s">
        <v>40</v>
      </c>
      <c r="C271" s="9" t="s">
        <v>33</v>
      </c>
      <c r="D271" s="20">
        <v>2.4620000000000002E-3</v>
      </c>
      <c r="E271" s="4">
        <v>0</v>
      </c>
      <c r="F271" s="4">
        <v>0</v>
      </c>
      <c r="G271" s="4">
        <v>2.4620000000000002E-3</v>
      </c>
      <c r="H271" s="4">
        <v>0</v>
      </c>
      <c r="I271" s="21">
        <v>0</v>
      </c>
    </row>
    <row r="272" spans="1:9" x14ac:dyDescent="0.2">
      <c r="A272" s="2" t="s">
        <v>385</v>
      </c>
      <c r="B272" s="28" t="s">
        <v>41</v>
      </c>
      <c r="C272" s="9" t="s">
        <v>33</v>
      </c>
      <c r="D272" s="20">
        <v>6.28E-3</v>
      </c>
      <c r="E272" s="4">
        <v>0</v>
      </c>
      <c r="F272" s="4">
        <v>0</v>
      </c>
      <c r="G272" s="4">
        <v>6.28E-3</v>
      </c>
      <c r="H272" s="4">
        <v>0</v>
      </c>
      <c r="I272" s="21">
        <v>0</v>
      </c>
    </row>
    <row r="273" spans="1:9" x14ac:dyDescent="0.2">
      <c r="A273" s="2" t="s">
        <v>386</v>
      </c>
      <c r="B273" s="28" t="s">
        <v>42</v>
      </c>
      <c r="C273" s="31" t="s">
        <v>20</v>
      </c>
      <c r="D273" s="20">
        <v>0</v>
      </c>
      <c r="E273" s="4">
        <v>0</v>
      </c>
      <c r="F273" s="4">
        <v>0</v>
      </c>
      <c r="G273" s="4">
        <v>0</v>
      </c>
      <c r="H273" s="4">
        <v>0</v>
      </c>
      <c r="I273" s="21">
        <v>0</v>
      </c>
    </row>
    <row r="275" spans="1:9" ht="13.5" thickBot="1" x14ac:dyDescent="0.25">
      <c r="D275" s="90" t="s">
        <v>105</v>
      </c>
      <c r="E275" s="90"/>
      <c r="F275" s="90"/>
      <c r="G275" s="90"/>
      <c r="H275" s="90"/>
      <c r="I275" s="90"/>
    </row>
    <row r="276" spans="1:9" ht="14.25" thickTop="1" thickBot="1" x14ac:dyDescent="0.25">
      <c r="B276" s="5" t="s">
        <v>6</v>
      </c>
      <c r="C276" s="6" t="s">
        <v>0</v>
      </c>
      <c r="D276" s="16" t="s">
        <v>7</v>
      </c>
      <c r="E276" s="17" t="s">
        <v>1</v>
      </c>
      <c r="F276" s="17" t="s">
        <v>2</v>
      </c>
      <c r="G276" s="17" t="s">
        <v>3</v>
      </c>
      <c r="H276" s="17" t="s">
        <v>4</v>
      </c>
      <c r="I276" s="18" t="s">
        <v>5</v>
      </c>
    </row>
    <row r="277" spans="1:9" x14ac:dyDescent="0.2">
      <c r="A277" s="2" t="s">
        <v>387</v>
      </c>
      <c r="B277" s="19" t="s">
        <v>8</v>
      </c>
      <c r="C277" s="9" t="s">
        <v>9</v>
      </c>
      <c r="D277" s="20">
        <v>0.12180000000000001</v>
      </c>
      <c r="E277" s="4">
        <v>7.9767000000000005E-2</v>
      </c>
      <c r="F277" s="4">
        <v>2.1746999999999999E-3</v>
      </c>
      <c r="G277" s="4">
        <v>8.2470000000000009E-3</v>
      </c>
      <c r="H277" s="4">
        <v>0</v>
      </c>
      <c r="I277" s="21">
        <v>3.1613000000000002E-2</v>
      </c>
    </row>
    <row r="278" spans="1:9" x14ac:dyDescent="0.2">
      <c r="A278" s="2" t="s">
        <v>388</v>
      </c>
      <c r="B278" s="22" t="s">
        <v>10</v>
      </c>
      <c r="C278" s="9" t="s">
        <v>11</v>
      </c>
      <c r="D278" s="20">
        <v>2.5723000000000001E-8</v>
      </c>
      <c r="E278" s="4">
        <v>2.3762999999999999E-8</v>
      </c>
      <c r="F278" s="4">
        <v>4.4064000000000003E-12</v>
      </c>
      <c r="G278" s="4">
        <v>7.0660000000000002E-10</v>
      </c>
      <c r="H278" s="4">
        <v>0</v>
      </c>
      <c r="I278" s="21">
        <v>1.2482000000000001E-9</v>
      </c>
    </row>
    <row r="279" spans="1:9" x14ac:dyDescent="0.2">
      <c r="A279" s="2" t="s">
        <v>389</v>
      </c>
      <c r="B279" s="22" t="s">
        <v>12</v>
      </c>
      <c r="C279" s="9" t="s">
        <v>57</v>
      </c>
      <c r="D279" s="20">
        <v>1.8655000000000001E-4</v>
      </c>
      <c r="E279" s="4">
        <v>1.429E-4</v>
      </c>
      <c r="F279" s="4">
        <v>9.7723999999999998E-6</v>
      </c>
      <c r="G279" s="4">
        <v>7.8090999999999995E-6</v>
      </c>
      <c r="H279" s="4">
        <v>0</v>
      </c>
      <c r="I279" s="21">
        <v>2.6067E-5</v>
      </c>
    </row>
    <row r="280" spans="1:9" x14ac:dyDescent="0.2">
      <c r="A280" s="2" t="s">
        <v>390</v>
      </c>
      <c r="B280" s="22" t="s">
        <v>13</v>
      </c>
      <c r="C280" s="9" t="s">
        <v>14</v>
      </c>
      <c r="D280" s="20">
        <v>6.1181999999999998E-5</v>
      </c>
      <c r="E280" s="4">
        <v>3.2196999999999997E-5</v>
      </c>
      <c r="F280" s="4">
        <v>2.2458000000000002E-6</v>
      </c>
      <c r="G280" s="4">
        <v>4.0803999999999999E-6</v>
      </c>
      <c r="H280" s="4">
        <v>0</v>
      </c>
      <c r="I280" s="21">
        <v>2.2657999999999999E-5</v>
      </c>
    </row>
    <row r="281" spans="1:9" x14ac:dyDescent="0.2">
      <c r="A281" s="2" t="s">
        <v>391</v>
      </c>
      <c r="B281" s="22" t="s">
        <v>15</v>
      </c>
      <c r="C281" s="9" t="s">
        <v>16</v>
      </c>
      <c r="D281" s="20">
        <v>2.0338000000000001E-5</v>
      </c>
      <c r="E281" s="4">
        <v>1.6157000000000001E-5</v>
      </c>
      <c r="F281" s="4">
        <v>6.9441000000000004E-7</v>
      </c>
      <c r="G281" s="4">
        <v>8.3257E-7</v>
      </c>
      <c r="H281" s="4">
        <v>0</v>
      </c>
      <c r="I281" s="21">
        <v>2.6537000000000001E-6</v>
      </c>
    </row>
    <row r="282" spans="1:9" x14ac:dyDescent="0.2">
      <c r="A282" s="2" t="s">
        <v>392</v>
      </c>
      <c r="B282" s="22" t="s">
        <v>17</v>
      </c>
      <c r="C282" s="9" t="s">
        <v>18</v>
      </c>
      <c r="D282" s="20">
        <v>1.1725E-6</v>
      </c>
      <c r="E282" s="4">
        <v>1.1713999999999999E-6</v>
      </c>
      <c r="F282" s="4">
        <v>8.7046999999999999E-11</v>
      </c>
      <c r="G282" s="4">
        <v>2.4346999999999999E-10</v>
      </c>
      <c r="H282" s="4">
        <v>0</v>
      </c>
      <c r="I282" s="21">
        <v>7.8410999999999999E-10</v>
      </c>
    </row>
    <row r="283" spans="1:9" x14ac:dyDescent="0.2">
      <c r="A283" s="2" t="s">
        <v>393</v>
      </c>
      <c r="B283" s="22" t="s">
        <v>19</v>
      </c>
      <c r="C283" s="9" t="s">
        <v>20</v>
      </c>
      <c r="D283" s="20">
        <v>1.9291</v>
      </c>
      <c r="E283" s="4">
        <v>1.7039</v>
      </c>
      <c r="F283" s="4">
        <v>3.056E-2</v>
      </c>
      <c r="G283" s="4">
        <v>5.6582E-2</v>
      </c>
      <c r="H283" s="4">
        <v>0</v>
      </c>
      <c r="I283" s="21">
        <v>0.13802</v>
      </c>
    </row>
    <row r="284" spans="1:9" x14ac:dyDescent="0.2">
      <c r="A284" s="2" t="s">
        <v>394</v>
      </c>
      <c r="B284" s="22" t="s">
        <v>21</v>
      </c>
      <c r="C284" s="9" t="s">
        <v>20</v>
      </c>
      <c r="D284" s="20">
        <v>3.4790000000000001</v>
      </c>
      <c r="E284" s="4">
        <v>3.1928000000000001</v>
      </c>
      <c r="F284" s="4">
        <v>3.0755999999999999E-2</v>
      </c>
      <c r="G284" s="4">
        <v>9.7710000000000005E-2</v>
      </c>
      <c r="H284" s="4">
        <v>0</v>
      </c>
      <c r="I284" s="21">
        <v>0.15776999999999999</v>
      </c>
    </row>
    <row r="285" spans="1:9" x14ac:dyDescent="0.2">
      <c r="A285" s="2" t="s">
        <v>395</v>
      </c>
      <c r="B285" s="22" t="s">
        <v>22</v>
      </c>
      <c r="C285" s="9" t="s">
        <v>23</v>
      </c>
      <c r="D285" s="20">
        <v>1.5897999999999999E-3</v>
      </c>
      <c r="E285" s="4">
        <v>1.5093000000000001E-3</v>
      </c>
      <c r="F285" s="4">
        <v>1.9467000000000001E-7</v>
      </c>
      <c r="G285" s="4">
        <v>5.0114999999999997E-5</v>
      </c>
      <c r="H285" s="4">
        <v>0</v>
      </c>
      <c r="I285" s="21">
        <v>3.0219E-5</v>
      </c>
    </row>
    <row r="286" spans="1:9" x14ac:dyDescent="0.2">
      <c r="A286" s="2" t="s">
        <v>396</v>
      </c>
      <c r="B286" s="22" t="s">
        <v>24</v>
      </c>
      <c r="C286" s="9" t="s">
        <v>23</v>
      </c>
      <c r="D286" s="20">
        <v>41.698999999999998</v>
      </c>
      <c r="E286" s="4">
        <v>5.5742000000000003</v>
      </c>
      <c r="F286" s="4">
        <v>0.35770999999999997</v>
      </c>
      <c r="G286" s="4">
        <v>1.3563000000000001</v>
      </c>
      <c r="H286" s="4">
        <v>0</v>
      </c>
      <c r="I286" s="21">
        <v>34.411000000000001</v>
      </c>
    </row>
    <row r="287" spans="1:9" ht="13.5" thickBot="1" x14ac:dyDescent="0.25">
      <c r="A287" s="2" t="s">
        <v>397</v>
      </c>
      <c r="B287" s="23" t="s">
        <v>25</v>
      </c>
      <c r="C287" s="24" t="s">
        <v>23</v>
      </c>
      <c r="D287" s="25">
        <v>20.003</v>
      </c>
      <c r="E287" s="26">
        <v>18.277000000000001</v>
      </c>
      <c r="F287" s="26">
        <v>8.9163000000000006E-2</v>
      </c>
      <c r="G287" s="26">
        <v>0.54095000000000004</v>
      </c>
      <c r="H287" s="26">
        <v>0</v>
      </c>
      <c r="I287" s="27">
        <v>1.0965</v>
      </c>
    </row>
    <row r="288" spans="1:9" x14ac:dyDescent="0.2">
      <c r="A288" s="2" t="s">
        <v>398</v>
      </c>
      <c r="B288" s="28" t="s">
        <v>26</v>
      </c>
      <c r="C288" s="8" t="s">
        <v>20</v>
      </c>
      <c r="D288" s="29">
        <v>6.0456000000000003E-2</v>
      </c>
      <c r="E288" s="7">
        <v>5.8606999999999999E-2</v>
      </c>
      <c r="F288" s="7">
        <v>4.0986999999999999E-5</v>
      </c>
      <c r="G288" s="7">
        <v>7.1838000000000002E-4</v>
      </c>
      <c r="H288" s="7">
        <v>0</v>
      </c>
      <c r="I288" s="30">
        <v>1.09E-3</v>
      </c>
    </row>
    <row r="289" spans="1:9" x14ac:dyDescent="0.2">
      <c r="A289" s="2" t="s">
        <v>399</v>
      </c>
      <c r="B289" s="28" t="s">
        <v>27</v>
      </c>
      <c r="C289" s="9" t="s">
        <v>20</v>
      </c>
      <c r="D289" s="20">
        <v>5.3998999999999998E-2</v>
      </c>
      <c r="E289" s="4">
        <v>5.3998999999999998E-2</v>
      </c>
      <c r="F289" s="4">
        <v>0</v>
      </c>
      <c r="G289" s="4">
        <v>0</v>
      </c>
      <c r="H289" s="4">
        <v>0</v>
      </c>
      <c r="I289" s="21">
        <v>0</v>
      </c>
    </row>
    <row r="290" spans="1:9" x14ac:dyDescent="0.2">
      <c r="A290" s="2" t="s">
        <v>400</v>
      </c>
      <c r="B290" s="28" t="s">
        <v>28</v>
      </c>
      <c r="C290" s="9" t="s">
        <v>20</v>
      </c>
      <c r="D290" s="20">
        <v>0.11446000000000001</v>
      </c>
      <c r="E290" s="4">
        <v>0.11261</v>
      </c>
      <c r="F290" s="4">
        <v>4.0986999999999999E-5</v>
      </c>
      <c r="G290" s="4">
        <v>7.1838000000000002E-4</v>
      </c>
      <c r="H290" s="4">
        <v>0</v>
      </c>
      <c r="I290" s="21">
        <v>1.09E-3</v>
      </c>
    </row>
    <row r="291" spans="1:9" x14ac:dyDescent="0.2">
      <c r="A291" s="2" t="s">
        <v>401</v>
      </c>
      <c r="B291" s="28" t="s">
        <v>29</v>
      </c>
      <c r="C291" s="9" t="s">
        <v>20</v>
      </c>
      <c r="D291" s="20">
        <v>2.7664</v>
      </c>
      <c r="E291" s="4">
        <v>2.4958</v>
      </c>
      <c r="F291" s="4">
        <v>3.0714999999999999E-2</v>
      </c>
      <c r="G291" s="4">
        <v>8.3254999999999996E-2</v>
      </c>
      <c r="H291" s="4">
        <v>0</v>
      </c>
      <c r="I291" s="21">
        <v>0.15668000000000001</v>
      </c>
    </row>
    <row r="292" spans="1:9" x14ac:dyDescent="0.2">
      <c r="A292" s="2" t="s">
        <v>402</v>
      </c>
      <c r="B292" s="28" t="s">
        <v>30</v>
      </c>
      <c r="C292" s="9" t="s">
        <v>20</v>
      </c>
      <c r="D292" s="20">
        <v>0.59809999999999997</v>
      </c>
      <c r="E292" s="4">
        <v>0.58435999999999999</v>
      </c>
      <c r="F292" s="4">
        <v>0</v>
      </c>
      <c r="G292" s="4">
        <v>1.3736999999999999E-2</v>
      </c>
      <c r="H292" s="4">
        <v>0</v>
      </c>
      <c r="I292" s="21">
        <v>0</v>
      </c>
    </row>
    <row r="293" spans="1:9" x14ac:dyDescent="0.2">
      <c r="A293" s="2" t="s">
        <v>403</v>
      </c>
      <c r="B293" s="28" t="s">
        <v>31</v>
      </c>
      <c r="C293" s="9" t="s">
        <v>20</v>
      </c>
      <c r="D293" s="20">
        <v>3.3645999999999998</v>
      </c>
      <c r="E293" s="4">
        <v>3.0802</v>
      </c>
      <c r="F293" s="4">
        <v>3.0714999999999999E-2</v>
      </c>
      <c r="G293" s="4">
        <v>9.6991999999999995E-2</v>
      </c>
      <c r="H293" s="4">
        <v>0</v>
      </c>
      <c r="I293" s="21">
        <v>0.15668000000000001</v>
      </c>
    </row>
    <row r="294" spans="1:9" x14ac:dyDescent="0.2">
      <c r="A294" s="2" t="s">
        <v>404</v>
      </c>
      <c r="B294" s="28" t="s">
        <v>32</v>
      </c>
      <c r="C294" s="9" t="s">
        <v>33</v>
      </c>
      <c r="D294" s="20">
        <v>5.0315999999999998E-3</v>
      </c>
      <c r="E294" s="4">
        <v>5.0315999999999998E-3</v>
      </c>
      <c r="F294" s="4">
        <v>0</v>
      </c>
      <c r="G294" s="4">
        <v>0</v>
      </c>
      <c r="H294" s="4">
        <v>0</v>
      </c>
      <c r="I294" s="21">
        <v>0</v>
      </c>
    </row>
    <row r="295" spans="1:9" x14ac:dyDescent="0.2">
      <c r="A295" s="2" t="s">
        <v>405</v>
      </c>
      <c r="B295" s="28" t="s">
        <v>34</v>
      </c>
      <c r="C295" s="9" t="s">
        <v>20</v>
      </c>
      <c r="D295" s="20">
        <v>0</v>
      </c>
      <c r="E295" s="4">
        <v>0</v>
      </c>
      <c r="F295" s="4">
        <v>0</v>
      </c>
      <c r="G295" s="4">
        <v>0</v>
      </c>
      <c r="H295" s="4">
        <v>0</v>
      </c>
      <c r="I295" s="21">
        <v>0</v>
      </c>
    </row>
    <row r="296" spans="1:9" x14ac:dyDescent="0.2">
      <c r="A296" s="2" t="s">
        <v>406</v>
      </c>
      <c r="B296" s="28" t="s">
        <v>35</v>
      </c>
      <c r="C296" s="9" t="s">
        <v>20</v>
      </c>
      <c r="D296" s="20">
        <v>0</v>
      </c>
      <c r="E296" s="4">
        <v>0</v>
      </c>
      <c r="F296" s="4">
        <v>0</v>
      </c>
      <c r="G296" s="4">
        <v>0</v>
      </c>
      <c r="H296" s="4">
        <v>0</v>
      </c>
      <c r="I296" s="21">
        <v>0</v>
      </c>
    </row>
    <row r="297" spans="1:9" x14ac:dyDescent="0.2">
      <c r="A297" s="2" t="s">
        <v>407</v>
      </c>
      <c r="B297" s="28" t="s">
        <v>36</v>
      </c>
      <c r="C297" s="9" t="s">
        <v>33</v>
      </c>
      <c r="D297" s="20">
        <v>0.12728</v>
      </c>
      <c r="E297" s="4">
        <v>9.4333E-2</v>
      </c>
      <c r="F297" s="4">
        <v>0</v>
      </c>
      <c r="G297" s="4">
        <v>1.0089000000000001E-3</v>
      </c>
      <c r="H297" s="4">
        <v>0</v>
      </c>
      <c r="I297" s="21">
        <v>3.1935999999999999E-2</v>
      </c>
    </row>
    <row r="298" spans="1:9" x14ac:dyDescent="0.2">
      <c r="A298" s="2" t="s">
        <v>408</v>
      </c>
      <c r="B298" s="28" t="s">
        <v>37</v>
      </c>
      <c r="C298" s="9" t="s">
        <v>33</v>
      </c>
      <c r="D298" s="20">
        <v>7.4187000000000003E-2</v>
      </c>
      <c r="E298" s="4">
        <v>3.2946999999999997E-2</v>
      </c>
      <c r="F298" s="4">
        <v>7.7284000000000001E-5</v>
      </c>
      <c r="G298" s="4">
        <v>5.6207999999999996E-3</v>
      </c>
      <c r="H298" s="4">
        <v>0</v>
      </c>
      <c r="I298" s="21">
        <v>3.5541999999999997E-2</v>
      </c>
    </row>
    <row r="299" spans="1:9" x14ac:dyDescent="0.2">
      <c r="A299" s="2" t="s">
        <v>409</v>
      </c>
      <c r="B299" s="28" t="s">
        <v>38</v>
      </c>
      <c r="C299" s="9" t="s">
        <v>33</v>
      </c>
      <c r="D299" s="20">
        <v>1.1813E-4</v>
      </c>
      <c r="E299" s="4">
        <v>1.1272E-4</v>
      </c>
      <c r="F299" s="4">
        <v>5.5044E-8</v>
      </c>
      <c r="G299" s="4">
        <v>3.4914999999999999E-6</v>
      </c>
      <c r="H299" s="4">
        <v>0</v>
      </c>
      <c r="I299" s="21">
        <v>1.8651999999999999E-6</v>
      </c>
    </row>
    <row r="300" spans="1:9" x14ac:dyDescent="0.2">
      <c r="A300" s="2" t="s">
        <v>410</v>
      </c>
      <c r="B300" s="28" t="s">
        <v>39</v>
      </c>
      <c r="C300" s="9" t="s">
        <v>33</v>
      </c>
      <c r="D300" s="20">
        <v>0</v>
      </c>
      <c r="E300" s="4">
        <v>0</v>
      </c>
      <c r="F300" s="4">
        <v>0</v>
      </c>
      <c r="G300" s="4">
        <v>0</v>
      </c>
      <c r="H300" s="4">
        <v>0</v>
      </c>
      <c r="I300" s="21">
        <v>0</v>
      </c>
    </row>
    <row r="301" spans="1:9" x14ac:dyDescent="0.2">
      <c r="A301" s="2" t="s">
        <v>411</v>
      </c>
      <c r="B301" s="28" t="s">
        <v>40</v>
      </c>
      <c r="C301" s="9" t="s">
        <v>33</v>
      </c>
      <c r="D301" s="20">
        <v>2.4620000000000002E-3</v>
      </c>
      <c r="E301" s="4">
        <v>0</v>
      </c>
      <c r="F301" s="4">
        <v>0</v>
      </c>
      <c r="G301" s="4">
        <v>2.4620000000000002E-3</v>
      </c>
      <c r="H301" s="4">
        <v>0</v>
      </c>
      <c r="I301" s="21">
        <v>0</v>
      </c>
    </row>
    <row r="302" spans="1:9" x14ac:dyDescent="0.2">
      <c r="A302" s="2" t="s">
        <v>412</v>
      </c>
      <c r="B302" s="28" t="s">
        <v>41</v>
      </c>
      <c r="C302" s="9" t="s">
        <v>33</v>
      </c>
      <c r="D302" s="20">
        <v>6.28E-3</v>
      </c>
      <c r="E302" s="4">
        <v>0</v>
      </c>
      <c r="F302" s="4">
        <v>0</v>
      </c>
      <c r="G302" s="4">
        <v>6.28E-3</v>
      </c>
      <c r="H302" s="4">
        <v>0</v>
      </c>
      <c r="I302" s="21">
        <v>0</v>
      </c>
    </row>
    <row r="303" spans="1:9" x14ac:dyDescent="0.2">
      <c r="A303" s="2" t="s">
        <v>413</v>
      </c>
      <c r="B303" s="28" t="s">
        <v>42</v>
      </c>
      <c r="C303" s="31" t="s">
        <v>20</v>
      </c>
      <c r="D303" s="20">
        <v>0</v>
      </c>
      <c r="E303" s="4">
        <v>0</v>
      </c>
      <c r="F303" s="4">
        <v>0</v>
      </c>
      <c r="G303" s="4">
        <v>0</v>
      </c>
      <c r="H303" s="4">
        <v>0</v>
      </c>
      <c r="I303" s="21">
        <v>0</v>
      </c>
    </row>
    <row r="305" spans="1:9" ht="13.5" thickBot="1" x14ac:dyDescent="0.25">
      <c r="D305" s="90" t="s">
        <v>106</v>
      </c>
      <c r="E305" s="90"/>
      <c r="F305" s="90"/>
      <c r="G305" s="90"/>
      <c r="H305" s="90"/>
      <c r="I305" s="90"/>
    </row>
    <row r="306" spans="1:9" ht="14.25" thickTop="1" thickBot="1" x14ac:dyDescent="0.25">
      <c r="B306" s="5" t="s">
        <v>6</v>
      </c>
      <c r="C306" s="6" t="s">
        <v>0</v>
      </c>
      <c r="D306" s="16" t="s">
        <v>7</v>
      </c>
      <c r="E306" s="17" t="s">
        <v>1</v>
      </c>
      <c r="F306" s="17" t="s">
        <v>2</v>
      </c>
      <c r="G306" s="17" t="s">
        <v>3</v>
      </c>
      <c r="H306" s="17" t="s">
        <v>4</v>
      </c>
      <c r="I306" s="18" t="s">
        <v>5</v>
      </c>
    </row>
    <row r="307" spans="1:9" x14ac:dyDescent="0.2">
      <c r="A307" s="2" t="s">
        <v>414</v>
      </c>
      <c r="B307" s="19" t="s">
        <v>8</v>
      </c>
      <c r="C307" s="9" t="s">
        <v>9</v>
      </c>
      <c r="D307" s="20">
        <v>0.12180000000000001</v>
      </c>
      <c r="E307" s="4">
        <v>7.9767000000000005E-2</v>
      </c>
      <c r="F307" s="4">
        <v>2.1746999999999999E-3</v>
      </c>
      <c r="G307" s="4">
        <v>8.2470000000000009E-3</v>
      </c>
      <c r="H307" s="4">
        <v>0</v>
      </c>
      <c r="I307" s="21">
        <v>3.1613000000000002E-2</v>
      </c>
    </row>
    <row r="308" spans="1:9" x14ac:dyDescent="0.2">
      <c r="A308" s="2" t="s">
        <v>415</v>
      </c>
      <c r="B308" s="22" t="s">
        <v>10</v>
      </c>
      <c r="C308" s="9" t="s">
        <v>11</v>
      </c>
      <c r="D308" s="20">
        <v>2.5723000000000001E-8</v>
      </c>
      <c r="E308" s="4">
        <v>2.3762999999999999E-8</v>
      </c>
      <c r="F308" s="4">
        <v>4.4064000000000003E-12</v>
      </c>
      <c r="G308" s="4">
        <v>7.0660000000000002E-10</v>
      </c>
      <c r="H308" s="4">
        <v>0</v>
      </c>
      <c r="I308" s="21">
        <v>1.2482000000000001E-9</v>
      </c>
    </row>
    <row r="309" spans="1:9" x14ac:dyDescent="0.2">
      <c r="A309" s="2" t="s">
        <v>416</v>
      </c>
      <c r="B309" s="22" t="s">
        <v>12</v>
      </c>
      <c r="C309" s="9" t="s">
        <v>57</v>
      </c>
      <c r="D309" s="20">
        <v>1.8655000000000001E-4</v>
      </c>
      <c r="E309" s="4">
        <v>1.429E-4</v>
      </c>
      <c r="F309" s="4">
        <v>9.7723999999999998E-6</v>
      </c>
      <c r="G309" s="4">
        <v>7.8090999999999995E-6</v>
      </c>
      <c r="H309" s="4">
        <v>0</v>
      </c>
      <c r="I309" s="21">
        <v>2.6067E-5</v>
      </c>
    </row>
    <row r="310" spans="1:9" x14ac:dyDescent="0.2">
      <c r="A310" s="2" t="s">
        <v>417</v>
      </c>
      <c r="B310" s="22" t="s">
        <v>13</v>
      </c>
      <c r="C310" s="9" t="s">
        <v>14</v>
      </c>
      <c r="D310" s="20">
        <v>6.1181999999999998E-5</v>
      </c>
      <c r="E310" s="4">
        <v>3.2196999999999997E-5</v>
      </c>
      <c r="F310" s="4">
        <v>2.2458000000000002E-6</v>
      </c>
      <c r="G310" s="4">
        <v>4.0803999999999999E-6</v>
      </c>
      <c r="H310" s="4">
        <v>0</v>
      </c>
      <c r="I310" s="21">
        <v>2.2657999999999999E-5</v>
      </c>
    </row>
    <row r="311" spans="1:9" x14ac:dyDescent="0.2">
      <c r="A311" s="2" t="s">
        <v>418</v>
      </c>
      <c r="B311" s="22" t="s">
        <v>15</v>
      </c>
      <c r="C311" s="9" t="s">
        <v>16</v>
      </c>
      <c r="D311" s="20">
        <v>2.0338000000000001E-5</v>
      </c>
      <c r="E311" s="4">
        <v>1.6157000000000001E-5</v>
      </c>
      <c r="F311" s="4">
        <v>6.9441000000000004E-7</v>
      </c>
      <c r="G311" s="4">
        <v>8.3257E-7</v>
      </c>
      <c r="H311" s="4">
        <v>0</v>
      </c>
      <c r="I311" s="21">
        <v>2.6537000000000001E-6</v>
      </c>
    </row>
    <row r="312" spans="1:9" x14ac:dyDescent="0.2">
      <c r="A312" s="2" t="s">
        <v>419</v>
      </c>
      <c r="B312" s="22" t="s">
        <v>17</v>
      </c>
      <c r="C312" s="9" t="s">
        <v>18</v>
      </c>
      <c r="D312" s="20">
        <v>1.1725E-6</v>
      </c>
      <c r="E312" s="4">
        <v>1.1713999999999999E-6</v>
      </c>
      <c r="F312" s="4">
        <v>8.7046999999999999E-11</v>
      </c>
      <c r="G312" s="4">
        <v>2.4346999999999999E-10</v>
      </c>
      <c r="H312" s="4">
        <v>0</v>
      </c>
      <c r="I312" s="21">
        <v>7.8410999999999999E-10</v>
      </c>
    </row>
    <row r="313" spans="1:9" x14ac:dyDescent="0.2">
      <c r="A313" s="2" t="s">
        <v>420</v>
      </c>
      <c r="B313" s="22" t="s">
        <v>19</v>
      </c>
      <c r="C313" s="9" t="s">
        <v>20</v>
      </c>
      <c r="D313" s="20">
        <v>1.9291</v>
      </c>
      <c r="E313" s="4">
        <v>1.7039</v>
      </c>
      <c r="F313" s="4">
        <v>3.056E-2</v>
      </c>
      <c r="G313" s="4">
        <v>5.6582E-2</v>
      </c>
      <c r="H313" s="4">
        <v>0</v>
      </c>
      <c r="I313" s="21">
        <v>0.13802</v>
      </c>
    </row>
    <row r="314" spans="1:9" x14ac:dyDescent="0.2">
      <c r="A314" s="2" t="s">
        <v>421</v>
      </c>
      <c r="B314" s="22" t="s">
        <v>21</v>
      </c>
      <c r="C314" s="9" t="s">
        <v>20</v>
      </c>
      <c r="D314" s="20">
        <v>3.4790000000000001</v>
      </c>
      <c r="E314" s="4">
        <v>3.1928000000000001</v>
      </c>
      <c r="F314" s="4">
        <v>3.0755999999999999E-2</v>
      </c>
      <c r="G314" s="4">
        <v>9.7710000000000005E-2</v>
      </c>
      <c r="H314" s="4">
        <v>0</v>
      </c>
      <c r="I314" s="21">
        <v>0.15776999999999999</v>
      </c>
    </row>
    <row r="315" spans="1:9" x14ac:dyDescent="0.2">
      <c r="A315" s="2" t="s">
        <v>422</v>
      </c>
      <c r="B315" s="22" t="s">
        <v>22</v>
      </c>
      <c r="C315" s="9" t="s">
        <v>23</v>
      </c>
      <c r="D315" s="20">
        <v>1.5897999999999999E-3</v>
      </c>
      <c r="E315" s="4">
        <v>1.5093000000000001E-3</v>
      </c>
      <c r="F315" s="4">
        <v>1.9467000000000001E-7</v>
      </c>
      <c r="G315" s="4">
        <v>5.0114999999999997E-5</v>
      </c>
      <c r="H315" s="4">
        <v>0</v>
      </c>
      <c r="I315" s="21">
        <v>3.0219E-5</v>
      </c>
    </row>
    <row r="316" spans="1:9" x14ac:dyDescent="0.2">
      <c r="A316" s="2" t="s">
        <v>423</v>
      </c>
      <c r="B316" s="22" t="s">
        <v>24</v>
      </c>
      <c r="C316" s="9" t="s">
        <v>23</v>
      </c>
      <c r="D316" s="20">
        <v>41.698999999999998</v>
      </c>
      <c r="E316" s="4">
        <v>5.5742000000000003</v>
      </c>
      <c r="F316" s="4">
        <v>0.35770999999999997</v>
      </c>
      <c r="G316" s="4">
        <v>1.3563000000000001</v>
      </c>
      <c r="H316" s="4">
        <v>0</v>
      </c>
      <c r="I316" s="21">
        <v>34.411000000000001</v>
      </c>
    </row>
    <row r="317" spans="1:9" ht="13.5" thickBot="1" x14ac:dyDescent="0.25">
      <c r="A317" s="2" t="s">
        <v>424</v>
      </c>
      <c r="B317" s="23" t="s">
        <v>25</v>
      </c>
      <c r="C317" s="24" t="s">
        <v>23</v>
      </c>
      <c r="D317" s="25">
        <v>20.003</v>
      </c>
      <c r="E317" s="26">
        <v>18.277000000000001</v>
      </c>
      <c r="F317" s="26">
        <v>8.9163000000000006E-2</v>
      </c>
      <c r="G317" s="26">
        <v>0.54095000000000004</v>
      </c>
      <c r="H317" s="26">
        <v>0</v>
      </c>
      <c r="I317" s="27">
        <v>1.0965</v>
      </c>
    </row>
    <row r="318" spans="1:9" x14ac:dyDescent="0.2">
      <c r="A318" s="2" t="s">
        <v>425</v>
      </c>
      <c r="B318" s="28" t="s">
        <v>26</v>
      </c>
      <c r="C318" s="8" t="s">
        <v>20</v>
      </c>
      <c r="D318" s="29">
        <v>6.0456000000000003E-2</v>
      </c>
      <c r="E318" s="7">
        <v>5.8606999999999999E-2</v>
      </c>
      <c r="F318" s="7">
        <v>4.0986999999999999E-5</v>
      </c>
      <c r="G318" s="7">
        <v>7.1838000000000002E-4</v>
      </c>
      <c r="H318" s="7">
        <v>0</v>
      </c>
      <c r="I318" s="30">
        <v>1.09E-3</v>
      </c>
    </row>
    <row r="319" spans="1:9" x14ac:dyDescent="0.2">
      <c r="A319" s="2" t="s">
        <v>426</v>
      </c>
      <c r="B319" s="28" t="s">
        <v>27</v>
      </c>
      <c r="C319" s="9" t="s">
        <v>20</v>
      </c>
      <c r="D319" s="20">
        <v>5.3998999999999998E-2</v>
      </c>
      <c r="E319" s="4">
        <v>5.3998999999999998E-2</v>
      </c>
      <c r="F319" s="4">
        <v>0</v>
      </c>
      <c r="G319" s="4">
        <v>0</v>
      </c>
      <c r="H319" s="4">
        <v>0</v>
      </c>
      <c r="I319" s="21">
        <v>0</v>
      </c>
    </row>
    <row r="320" spans="1:9" x14ac:dyDescent="0.2">
      <c r="A320" s="2" t="s">
        <v>427</v>
      </c>
      <c r="B320" s="28" t="s">
        <v>28</v>
      </c>
      <c r="C320" s="9" t="s">
        <v>20</v>
      </c>
      <c r="D320" s="20">
        <v>0.11446000000000001</v>
      </c>
      <c r="E320" s="4">
        <v>0.11261</v>
      </c>
      <c r="F320" s="4">
        <v>4.0986999999999999E-5</v>
      </c>
      <c r="G320" s="4">
        <v>7.1838000000000002E-4</v>
      </c>
      <c r="H320" s="4">
        <v>0</v>
      </c>
      <c r="I320" s="21">
        <v>1.09E-3</v>
      </c>
    </row>
    <row r="321" spans="1:9" x14ac:dyDescent="0.2">
      <c r="A321" s="2" t="s">
        <v>428</v>
      </c>
      <c r="B321" s="28" t="s">
        <v>29</v>
      </c>
      <c r="C321" s="9" t="s">
        <v>20</v>
      </c>
      <c r="D321" s="20">
        <v>2.7664</v>
      </c>
      <c r="E321" s="4">
        <v>2.4958</v>
      </c>
      <c r="F321" s="4">
        <v>3.0714999999999999E-2</v>
      </c>
      <c r="G321" s="4">
        <v>8.3254999999999996E-2</v>
      </c>
      <c r="H321" s="4">
        <v>0</v>
      </c>
      <c r="I321" s="21">
        <v>0.15668000000000001</v>
      </c>
    </row>
    <row r="322" spans="1:9" x14ac:dyDescent="0.2">
      <c r="A322" s="2" t="s">
        <v>429</v>
      </c>
      <c r="B322" s="28" t="s">
        <v>30</v>
      </c>
      <c r="C322" s="9" t="s">
        <v>20</v>
      </c>
      <c r="D322" s="20">
        <v>0.59809999999999997</v>
      </c>
      <c r="E322" s="4">
        <v>0.58435999999999999</v>
      </c>
      <c r="F322" s="4">
        <v>0</v>
      </c>
      <c r="G322" s="4">
        <v>1.3736999999999999E-2</v>
      </c>
      <c r="H322" s="4">
        <v>0</v>
      </c>
      <c r="I322" s="21">
        <v>0</v>
      </c>
    </row>
    <row r="323" spans="1:9" x14ac:dyDescent="0.2">
      <c r="A323" s="2" t="s">
        <v>430</v>
      </c>
      <c r="B323" s="28" t="s">
        <v>31</v>
      </c>
      <c r="C323" s="9" t="s">
        <v>20</v>
      </c>
      <c r="D323" s="20">
        <v>3.3645999999999998</v>
      </c>
      <c r="E323" s="4">
        <v>3.0802</v>
      </c>
      <c r="F323" s="4">
        <v>3.0714999999999999E-2</v>
      </c>
      <c r="G323" s="4">
        <v>9.6991999999999995E-2</v>
      </c>
      <c r="H323" s="4">
        <v>0</v>
      </c>
      <c r="I323" s="21">
        <v>0.15668000000000001</v>
      </c>
    </row>
    <row r="324" spans="1:9" x14ac:dyDescent="0.2">
      <c r="A324" s="2" t="s">
        <v>431</v>
      </c>
      <c r="B324" s="28" t="s">
        <v>32</v>
      </c>
      <c r="C324" s="9" t="s">
        <v>33</v>
      </c>
      <c r="D324" s="20">
        <v>5.0315999999999998E-3</v>
      </c>
      <c r="E324" s="4">
        <v>5.0315999999999998E-3</v>
      </c>
      <c r="F324" s="4">
        <v>0</v>
      </c>
      <c r="G324" s="4">
        <v>0</v>
      </c>
      <c r="H324" s="4">
        <v>0</v>
      </c>
      <c r="I324" s="21">
        <v>0</v>
      </c>
    </row>
    <row r="325" spans="1:9" x14ac:dyDescent="0.2">
      <c r="A325" s="2" t="s">
        <v>432</v>
      </c>
      <c r="B325" s="28" t="s">
        <v>34</v>
      </c>
      <c r="C325" s="9" t="s">
        <v>20</v>
      </c>
      <c r="D325" s="20">
        <v>0</v>
      </c>
      <c r="E325" s="4">
        <v>0</v>
      </c>
      <c r="F325" s="4">
        <v>0</v>
      </c>
      <c r="G325" s="4">
        <v>0</v>
      </c>
      <c r="H325" s="4">
        <v>0</v>
      </c>
      <c r="I325" s="21">
        <v>0</v>
      </c>
    </row>
    <row r="326" spans="1:9" x14ac:dyDescent="0.2">
      <c r="A326" s="2" t="s">
        <v>433</v>
      </c>
      <c r="B326" s="28" t="s">
        <v>35</v>
      </c>
      <c r="C326" s="9" t="s">
        <v>20</v>
      </c>
      <c r="D326" s="20">
        <v>0</v>
      </c>
      <c r="E326" s="4">
        <v>0</v>
      </c>
      <c r="F326" s="4">
        <v>0</v>
      </c>
      <c r="G326" s="4">
        <v>0</v>
      </c>
      <c r="H326" s="4">
        <v>0</v>
      </c>
      <c r="I326" s="21">
        <v>0</v>
      </c>
    </row>
    <row r="327" spans="1:9" x14ac:dyDescent="0.2">
      <c r="A327" s="2" t="s">
        <v>434</v>
      </c>
      <c r="B327" s="28" t="s">
        <v>36</v>
      </c>
      <c r="C327" s="9" t="s">
        <v>33</v>
      </c>
      <c r="D327" s="20">
        <v>0.12728</v>
      </c>
      <c r="E327" s="4">
        <v>9.4333E-2</v>
      </c>
      <c r="F327" s="4">
        <v>0</v>
      </c>
      <c r="G327" s="4">
        <v>1.0089000000000001E-3</v>
      </c>
      <c r="H327" s="4">
        <v>0</v>
      </c>
      <c r="I327" s="21">
        <v>3.1935999999999999E-2</v>
      </c>
    </row>
    <row r="328" spans="1:9" x14ac:dyDescent="0.2">
      <c r="A328" s="2" t="s">
        <v>435</v>
      </c>
      <c r="B328" s="28" t="s">
        <v>37</v>
      </c>
      <c r="C328" s="9" t="s">
        <v>33</v>
      </c>
      <c r="D328" s="20">
        <v>7.4187000000000003E-2</v>
      </c>
      <c r="E328" s="4">
        <v>3.2946999999999997E-2</v>
      </c>
      <c r="F328" s="4">
        <v>7.7284000000000001E-5</v>
      </c>
      <c r="G328" s="4">
        <v>5.6207999999999996E-3</v>
      </c>
      <c r="H328" s="4">
        <v>0</v>
      </c>
      <c r="I328" s="21">
        <v>3.5541999999999997E-2</v>
      </c>
    </row>
    <row r="329" spans="1:9" x14ac:dyDescent="0.2">
      <c r="A329" s="2" t="s">
        <v>436</v>
      </c>
      <c r="B329" s="28" t="s">
        <v>38</v>
      </c>
      <c r="C329" s="9" t="s">
        <v>33</v>
      </c>
      <c r="D329" s="20">
        <v>1.1813E-4</v>
      </c>
      <c r="E329" s="4">
        <v>1.1272E-4</v>
      </c>
      <c r="F329" s="4">
        <v>5.5044E-8</v>
      </c>
      <c r="G329" s="4">
        <v>3.4914999999999999E-6</v>
      </c>
      <c r="H329" s="4">
        <v>0</v>
      </c>
      <c r="I329" s="21">
        <v>1.8651999999999999E-6</v>
      </c>
    </row>
    <row r="330" spans="1:9" x14ac:dyDescent="0.2">
      <c r="A330" s="2" t="s">
        <v>437</v>
      </c>
      <c r="B330" s="28" t="s">
        <v>39</v>
      </c>
      <c r="C330" s="9" t="s">
        <v>33</v>
      </c>
      <c r="D330" s="20">
        <v>0</v>
      </c>
      <c r="E330" s="4">
        <v>0</v>
      </c>
      <c r="F330" s="4">
        <v>0</v>
      </c>
      <c r="G330" s="4">
        <v>0</v>
      </c>
      <c r="H330" s="4">
        <v>0</v>
      </c>
      <c r="I330" s="21">
        <v>0</v>
      </c>
    </row>
    <row r="331" spans="1:9" x14ac:dyDescent="0.2">
      <c r="A331" s="2" t="s">
        <v>438</v>
      </c>
      <c r="B331" s="28" t="s">
        <v>40</v>
      </c>
      <c r="C331" s="9" t="s">
        <v>33</v>
      </c>
      <c r="D331" s="20">
        <v>2.4620000000000002E-3</v>
      </c>
      <c r="E331" s="4">
        <v>0</v>
      </c>
      <c r="F331" s="4">
        <v>0</v>
      </c>
      <c r="G331" s="4">
        <v>2.4620000000000002E-3</v>
      </c>
      <c r="H331" s="4">
        <v>0</v>
      </c>
      <c r="I331" s="21">
        <v>0</v>
      </c>
    </row>
    <row r="332" spans="1:9" x14ac:dyDescent="0.2">
      <c r="A332" s="2" t="s">
        <v>439</v>
      </c>
      <c r="B332" s="28" t="s">
        <v>41</v>
      </c>
      <c r="C332" s="9" t="s">
        <v>33</v>
      </c>
      <c r="D332" s="20">
        <v>6.28E-3</v>
      </c>
      <c r="E332" s="4">
        <v>0</v>
      </c>
      <c r="F332" s="4">
        <v>0</v>
      </c>
      <c r="G332" s="4">
        <v>6.28E-3</v>
      </c>
      <c r="H332" s="4">
        <v>0</v>
      </c>
      <c r="I332" s="21">
        <v>0</v>
      </c>
    </row>
    <row r="333" spans="1:9" x14ac:dyDescent="0.2">
      <c r="A333" s="2" t="s">
        <v>440</v>
      </c>
      <c r="B333" s="28" t="s">
        <v>42</v>
      </c>
      <c r="C333" s="31" t="s">
        <v>20</v>
      </c>
      <c r="D333" s="20">
        <v>0</v>
      </c>
      <c r="E333" s="4">
        <v>0</v>
      </c>
      <c r="F333" s="4">
        <v>0</v>
      </c>
      <c r="G333" s="4">
        <v>0</v>
      </c>
      <c r="H333" s="4">
        <v>0</v>
      </c>
      <c r="I333" s="21">
        <v>0</v>
      </c>
    </row>
    <row r="335" spans="1:9" ht="13.5" thickBot="1" x14ac:dyDescent="0.25">
      <c r="D335" s="90" t="s">
        <v>107</v>
      </c>
      <c r="E335" s="90"/>
      <c r="F335" s="90"/>
      <c r="G335" s="90"/>
      <c r="H335" s="90"/>
      <c r="I335" s="90"/>
    </row>
    <row r="336" spans="1:9" ht="14.25" thickTop="1" thickBot="1" x14ac:dyDescent="0.25">
      <c r="B336" s="5" t="s">
        <v>6</v>
      </c>
      <c r="C336" s="6" t="s">
        <v>0</v>
      </c>
      <c r="D336" s="16" t="s">
        <v>7</v>
      </c>
      <c r="E336" s="17" t="s">
        <v>1</v>
      </c>
      <c r="F336" s="17" t="s">
        <v>2</v>
      </c>
      <c r="G336" s="17" t="s">
        <v>3</v>
      </c>
      <c r="H336" s="17" t="s">
        <v>4</v>
      </c>
      <c r="I336" s="18" t="s">
        <v>5</v>
      </c>
    </row>
    <row r="337" spans="1:9" x14ac:dyDescent="0.2">
      <c r="A337" s="2" t="s">
        <v>441</v>
      </c>
      <c r="B337" s="19" t="s">
        <v>8</v>
      </c>
      <c r="C337" s="9" t="s">
        <v>9</v>
      </c>
      <c r="D337" s="20">
        <v>0.12180000000000001</v>
      </c>
      <c r="E337" s="4">
        <v>7.9767000000000005E-2</v>
      </c>
      <c r="F337" s="4">
        <v>2.1746999999999999E-3</v>
      </c>
      <c r="G337" s="4">
        <v>8.2470000000000009E-3</v>
      </c>
      <c r="H337" s="4">
        <v>0</v>
      </c>
      <c r="I337" s="21">
        <v>3.1613000000000002E-2</v>
      </c>
    </row>
    <row r="338" spans="1:9" x14ac:dyDescent="0.2">
      <c r="A338" s="2" t="s">
        <v>442</v>
      </c>
      <c r="B338" s="22" t="s">
        <v>10</v>
      </c>
      <c r="C338" s="9" t="s">
        <v>11</v>
      </c>
      <c r="D338" s="20">
        <v>2.5723000000000001E-8</v>
      </c>
      <c r="E338" s="4">
        <v>2.3762999999999999E-8</v>
      </c>
      <c r="F338" s="4">
        <v>4.4064000000000003E-12</v>
      </c>
      <c r="G338" s="4">
        <v>7.0660000000000002E-10</v>
      </c>
      <c r="H338" s="4">
        <v>0</v>
      </c>
      <c r="I338" s="21">
        <v>1.2482000000000001E-9</v>
      </c>
    </row>
    <row r="339" spans="1:9" x14ac:dyDescent="0.2">
      <c r="A339" s="2" t="s">
        <v>443</v>
      </c>
      <c r="B339" s="22" t="s">
        <v>12</v>
      </c>
      <c r="C339" s="9" t="s">
        <v>57</v>
      </c>
      <c r="D339" s="20">
        <v>1.8655000000000001E-4</v>
      </c>
      <c r="E339" s="4">
        <v>1.429E-4</v>
      </c>
      <c r="F339" s="4">
        <v>9.7723999999999998E-6</v>
      </c>
      <c r="G339" s="4">
        <v>7.8090999999999995E-6</v>
      </c>
      <c r="H339" s="4">
        <v>0</v>
      </c>
      <c r="I339" s="21">
        <v>2.6067E-5</v>
      </c>
    </row>
    <row r="340" spans="1:9" x14ac:dyDescent="0.2">
      <c r="A340" s="2" t="s">
        <v>444</v>
      </c>
      <c r="B340" s="22" t="s">
        <v>13</v>
      </c>
      <c r="C340" s="9" t="s">
        <v>14</v>
      </c>
      <c r="D340" s="20">
        <v>6.1181999999999998E-5</v>
      </c>
      <c r="E340" s="4">
        <v>3.2196999999999997E-5</v>
      </c>
      <c r="F340" s="4">
        <v>2.2458000000000002E-6</v>
      </c>
      <c r="G340" s="4">
        <v>4.0803999999999999E-6</v>
      </c>
      <c r="H340" s="4">
        <v>0</v>
      </c>
      <c r="I340" s="21">
        <v>2.2657999999999999E-5</v>
      </c>
    </row>
    <row r="341" spans="1:9" x14ac:dyDescent="0.2">
      <c r="A341" s="2" t="s">
        <v>445</v>
      </c>
      <c r="B341" s="22" t="s">
        <v>15</v>
      </c>
      <c r="C341" s="9" t="s">
        <v>16</v>
      </c>
      <c r="D341" s="20">
        <v>2.0338000000000001E-5</v>
      </c>
      <c r="E341" s="4">
        <v>1.6157000000000001E-5</v>
      </c>
      <c r="F341" s="4">
        <v>6.9441000000000004E-7</v>
      </c>
      <c r="G341" s="4">
        <v>8.3257E-7</v>
      </c>
      <c r="H341" s="4">
        <v>0</v>
      </c>
      <c r="I341" s="21">
        <v>2.6537000000000001E-6</v>
      </c>
    </row>
    <row r="342" spans="1:9" x14ac:dyDescent="0.2">
      <c r="A342" s="2" t="s">
        <v>446</v>
      </c>
      <c r="B342" s="22" t="s">
        <v>17</v>
      </c>
      <c r="C342" s="9" t="s">
        <v>18</v>
      </c>
      <c r="D342" s="20">
        <v>1.1725E-6</v>
      </c>
      <c r="E342" s="4">
        <v>1.1713999999999999E-6</v>
      </c>
      <c r="F342" s="4">
        <v>8.7046999999999999E-11</v>
      </c>
      <c r="G342" s="4">
        <v>2.4346999999999999E-10</v>
      </c>
      <c r="H342" s="4">
        <v>0</v>
      </c>
      <c r="I342" s="21">
        <v>7.8410999999999999E-10</v>
      </c>
    </row>
    <row r="343" spans="1:9" x14ac:dyDescent="0.2">
      <c r="A343" s="2" t="s">
        <v>447</v>
      </c>
      <c r="B343" s="22" t="s">
        <v>19</v>
      </c>
      <c r="C343" s="9" t="s">
        <v>20</v>
      </c>
      <c r="D343" s="20">
        <v>1.9291</v>
      </c>
      <c r="E343" s="4">
        <v>1.7039</v>
      </c>
      <c r="F343" s="4">
        <v>3.056E-2</v>
      </c>
      <c r="G343" s="4">
        <v>5.6582E-2</v>
      </c>
      <c r="H343" s="4">
        <v>0</v>
      </c>
      <c r="I343" s="21">
        <v>0.13802</v>
      </c>
    </row>
    <row r="344" spans="1:9" x14ac:dyDescent="0.2">
      <c r="A344" s="2" t="s">
        <v>448</v>
      </c>
      <c r="B344" s="22" t="s">
        <v>21</v>
      </c>
      <c r="C344" s="9" t="s">
        <v>20</v>
      </c>
      <c r="D344" s="20">
        <v>3.4790000000000001</v>
      </c>
      <c r="E344" s="4">
        <v>3.1928000000000001</v>
      </c>
      <c r="F344" s="4">
        <v>3.0755999999999999E-2</v>
      </c>
      <c r="G344" s="4">
        <v>9.7710000000000005E-2</v>
      </c>
      <c r="H344" s="4">
        <v>0</v>
      </c>
      <c r="I344" s="21">
        <v>0.15776999999999999</v>
      </c>
    </row>
    <row r="345" spans="1:9" x14ac:dyDescent="0.2">
      <c r="A345" s="2" t="s">
        <v>449</v>
      </c>
      <c r="B345" s="22" t="s">
        <v>22</v>
      </c>
      <c r="C345" s="9" t="s">
        <v>23</v>
      </c>
      <c r="D345" s="20">
        <v>1.5897999999999999E-3</v>
      </c>
      <c r="E345" s="4">
        <v>1.5093000000000001E-3</v>
      </c>
      <c r="F345" s="4">
        <v>1.9467000000000001E-7</v>
      </c>
      <c r="G345" s="4">
        <v>5.0114999999999997E-5</v>
      </c>
      <c r="H345" s="4">
        <v>0</v>
      </c>
      <c r="I345" s="21">
        <v>3.0219E-5</v>
      </c>
    </row>
    <row r="346" spans="1:9" x14ac:dyDescent="0.2">
      <c r="A346" s="2" t="s">
        <v>450</v>
      </c>
      <c r="B346" s="22" t="s">
        <v>24</v>
      </c>
      <c r="C346" s="9" t="s">
        <v>23</v>
      </c>
      <c r="D346" s="20">
        <v>41.698999999999998</v>
      </c>
      <c r="E346" s="4">
        <v>5.5742000000000003</v>
      </c>
      <c r="F346" s="4">
        <v>0.35770999999999997</v>
      </c>
      <c r="G346" s="4">
        <v>1.3563000000000001</v>
      </c>
      <c r="H346" s="4">
        <v>0</v>
      </c>
      <c r="I346" s="21">
        <v>34.411000000000001</v>
      </c>
    </row>
    <row r="347" spans="1:9" ht="13.5" thickBot="1" x14ac:dyDescent="0.25">
      <c r="A347" s="2" t="s">
        <v>451</v>
      </c>
      <c r="B347" s="23" t="s">
        <v>25</v>
      </c>
      <c r="C347" s="24" t="s">
        <v>23</v>
      </c>
      <c r="D347" s="25">
        <v>20.003</v>
      </c>
      <c r="E347" s="26">
        <v>18.277000000000001</v>
      </c>
      <c r="F347" s="26">
        <v>8.9163000000000006E-2</v>
      </c>
      <c r="G347" s="26">
        <v>0.54095000000000004</v>
      </c>
      <c r="H347" s="26">
        <v>0</v>
      </c>
      <c r="I347" s="27">
        <v>1.0965</v>
      </c>
    </row>
    <row r="348" spans="1:9" x14ac:dyDescent="0.2">
      <c r="A348" s="2" t="s">
        <v>452</v>
      </c>
      <c r="B348" s="28" t="s">
        <v>26</v>
      </c>
      <c r="C348" s="8" t="s">
        <v>20</v>
      </c>
      <c r="D348" s="29">
        <v>6.0456000000000003E-2</v>
      </c>
      <c r="E348" s="7">
        <v>5.8606999999999999E-2</v>
      </c>
      <c r="F348" s="7">
        <v>4.0986999999999999E-5</v>
      </c>
      <c r="G348" s="7">
        <v>7.1838000000000002E-4</v>
      </c>
      <c r="H348" s="7">
        <v>0</v>
      </c>
      <c r="I348" s="30">
        <v>1.09E-3</v>
      </c>
    </row>
    <row r="349" spans="1:9" x14ac:dyDescent="0.2">
      <c r="A349" s="2" t="s">
        <v>453</v>
      </c>
      <c r="B349" s="28" t="s">
        <v>27</v>
      </c>
      <c r="C349" s="9" t="s">
        <v>20</v>
      </c>
      <c r="D349" s="20">
        <v>5.3998999999999998E-2</v>
      </c>
      <c r="E349" s="4">
        <v>5.3998999999999998E-2</v>
      </c>
      <c r="F349" s="4">
        <v>0</v>
      </c>
      <c r="G349" s="4">
        <v>0</v>
      </c>
      <c r="H349" s="4">
        <v>0</v>
      </c>
      <c r="I349" s="21">
        <v>0</v>
      </c>
    </row>
    <row r="350" spans="1:9" x14ac:dyDescent="0.2">
      <c r="A350" s="2" t="s">
        <v>454</v>
      </c>
      <c r="B350" s="28" t="s">
        <v>28</v>
      </c>
      <c r="C350" s="9" t="s">
        <v>20</v>
      </c>
      <c r="D350" s="20">
        <v>0.11446000000000001</v>
      </c>
      <c r="E350" s="4">
        <v>0.11261</v>
      </c>
      <c r="F350" s="4">
        <v>4.0986999999999999E-5</v>
      </c>
      <c r="G350" s="4">
        <v>7.1838000000000002E-4</v>
      </c>
      <c r="H350" s="4">
        <v>0</v>
      </c>
      <c r="I350" s="21">
        <v>1.09E-3</v>
      </c>
    </row>
    <row r="351" spans="1:9" x14ac:dyDescent="0.2">
      <c r="A351" s="2" t="s">
        <v>455</v>
      </c>
      <c r="B351" s="28" t="s">
        <v>29</v>
      </c>
      <c r="C351" s="9" t="s">
        <v>20</v>
      </c>
      <c r="D351" s="20">
        <v>2.7664</v>
      </c>
      <c r="E351" s="4">
        <v>2.4958</v>
      </c>
      <c r="F351" s="4">
        <v>3.0714999999999999E-2</v>
      </c>
      <c r="G351" s="4">
        <v>8.3254999999999996E-2</v>
      </c>
      <c r="H351" s="4">
        <v>0</v>
      </c>
      <c r="I351" s="21">
        <v>0.15668000000000001</v>
      </c>
    </row>
    <row r="352" spans="1:9" x14ac:dyDescent="0.2">
      <c r="A352" s="2" t="s">
        <v>456</v>
      </c>
      <c r="B352" s="28" t="s">
        <v>30</v>
      </c>
      <c r="C352" s="9" t="s">
        <v>20</v>
      </c>
      <c r="D352" s="20">
        <v>0.59809999999999997</v>
      </c>
      <c r="E352" s="4">
        <v>0.58435999999999999</v>
      </c>
      <c r="F352" s="4">
        <v>0</v>
      </c>
      <c r="G352" s="4">
        <v>1.3736999999999999E-2</v>
      </c>
      <c r="H352" s="4">
        <v>0</v>
      </c>
      <c r="I352" s="21">
        <v>0</v>
      </c>
    </row>
    <row r="353" spans="1:9" x14ac:dyDescent="0.2">
      <c r="A353" s="2" t="s">
        <v>457</v>
      </c>
      <c r="B353" s="28" t="s">
        <v>31</v>
      </c>
      <c r="C353" s="9" t="s">
        <v>20</v>
      </c>
      <c r="D353" s="20">
        <v>3.3645999999999998</v>
      </c>
      <c r="E353" s="4">
        <v>3.0802</v>
      </c>
      <c r="F353" s="4">
        <v>3.0714999999999999E-2</v>
      </c>
      <c r="G353" s="4">
        <v>9.6991999999999995E-2</v>
      </c>
      <c r="H353" s="4">
        <v>0</v>
      </c>
      <c r="I353" s="21">
        <v>0.15668000000000001</v>
      </c>
    </row>
    <row r="354" spans="1:9" x14ac:dyDescent="0.2">
      <c r="A354" s="2" t="s">
        <v>458</v>
      </c>
      <c r="B354" s="28" t="s">
        <v>32</v>
      </c>
      <c r="C354" s="9" t="s">
        <v>33</v>
      </c>
      <c r="D354" s="20">
        <v>5.0315999999999998E-3</v>
      </c>
      <c r="E354" s="4">
        <v>5.0315999999999998E-3</v>
      </c>
      <c r="F354" s="4">
        <v>0</v>
      </c>
      <c r="G354" s="4">
        <v>0</v>
      </c>
      <c r="H354" s="4">
        <v>0</v>
      </c>
      <c r="I354" s="21">
        <v>0</v>
      </c>
    </row>
    <row r="355" spans="1:9" x14ac:dyDescent="0.2">
      <c r="A355" s="2" t="s">
        <v>459</v>
      </c>
      <c r="B355" s="28" t="s">
        <v>34</v>
      </c>
      <c r="C355" s="9" t="s">
        <v>20</v>
      </c>
      <c r="D355" s="20">
        <v>0</v>
      </c>
      <c r="E355" s="4">
        <v>0</v>
      </c>
      <c r="F355" s="4">
        <v>0</v>
      </c>
      <c r="G355" s="4">
        <v>0</v>
      </c>
      <c r="H355" s="4">
        <v>0</v>
      </c>
      <c r="I355" s="21">
        <v>0</v>
      </c>
    </row>
    <row r="356" spans="1:9" x14ac:dyDescent="0.2">
      <c r="A356" s="2" t="s">
        <v>460</v>
      </c>
      <c r="B356" s="28" t="s">
        <v>35</v>
      </c>
      <c r="C356" s="9" t="s">
        <v>20</v>
      </c>
      <c r="D356" s="20">
        <v>0</v>
      </c>
      <c r="E356" s="4">
        <v>0</v>
      </c>
      <c r="F356" s="4">
        <v>0</v>
      </c>
      <c r="G356" s="4">
        <v>0</v>
      </c>
      <c r="H356" s="4">
        <v>0</v>
      </c>
      <c r="I356" s="21">
        <v>0</v>
      </c>
    </row>
    <row r="357" spans="1:9" x14ac:dyDescent="0.2">
      <c r="A357" s="2" t="s">
        <v>461</v>
      </c>
      <c r="B357" s="28" t="s">
        <v>36</v>
      </c>
      <c r="C357" s="9" t="s">
        <v>33</v>
      </c>
      <c r="D357" s="20">
        <v>0.12728</v>
      </c>
      <c r="E357" s="4">
        <v>9.4333E-2</v>
      </c>
      <c r="F357" s="4">
        <v>0</v>
      </c>
      <c r="G357" s="4">
        <v>1.0089000000000001E-3</v>
      </c>
      <c r="H357" s="4">
        <v>0</v>
      </c>
      <c r="I357" s="21">
        <v>3.1935999999999999E-2</v>
      </c>
    </row>
    <row r="358" spans="1:9" x14ac:dyDescent="0.2">
      <c r="A358" s="2" t="s">
        <v>462</v>
      </c>
      <c r="B358" s="28" t="s">
        <v>37</v>
      </c>
      <c r="C358" s="9" t="s">
        <v>33</v>
      </c>
      <c r="D358" s="20">
        <v>7.4187000000000003E-2</v>
      </c>
      <c r="E358" s="4">
        <v>3.2946999999999997E-2</v>
      </c>
      <c r="F358" s="4">
        <v>7.7284000000000001E-5</v>
      </c>
      <c r="G358" s="4">
        <v>5.6207999999999996E-3</v>
      </c>
      <c r="H358" s="4">
        <v>0</v>
      </c>
      <c r="I358" s="21">
        <v>3.5541999999999997E-2</v>
      </c>
    </row>
    <row r="359" spans="1:9" x14ac:dyDescent="0.2">
      <c r="A359" s="2" t="s">
        <v>463</v>
      </c>
      <c r="B359" s="28" t="s">
        <v>38</v>
      </c>
      <c r="C359" s="9" t="s">
        <v>33</v>
      </c>
      <c r="D359" s="20">
        <v>1.1813E-4</v>
      </c>
      <c r="E359" s="4">
        <v>1.1272E-4</v>
      </c>
      <c r="F359" s="4">
        <v>5.5044E-8</v>
      </c>
      <c r="G359" s="4">
        <v>3.4914999999999999E-6</v>
      </c>
      <c r="H359" s="4">
        <v>0</v>
      </c>
      <c r="I359" s="21">
        <v>1.8651999999999999E-6</v>
      </c>
    </row>
    <row r="360" spans="1:9" x14ac:dyDescent="0.2">
      <c r="A360" s="2" t="s">
        <v>464</v>
      </c>
      <c r="B360" s="28" t="s">
        <v>39</v>
      </c>
      <c r="C360" s="9" t="s">
        <v>33</v>
      </c>
      <c r="D360" s="20">
        <v>0</v>
      </c>
      <c r="E360" s="4">
        <v>0</v>
      </c>
      <c r="F360" s="4">
        <v>0</v>
      </c>
      <c r="G360" s="4">
        <v>0</v>
      </c>
      <c r="H360" s="4">
        <v>0</v>
      </c>
      <c r="I360" s="21">
        <v>0</v>
      </c>
    </row>
    <row r="361" spans="1:9" x14ac:dyDescent="0.2">
      <c r="A361" s="2" t="s">
        <v>465</v>
      </c>
      <c r="B361" s="28" t="s">
        <v>40</v>
      </c>
      <c r="C361" s="9" t="s">
        <v>33</v>
      </c>
      <c r="D361" s="20">
        <v>2.4620000000000002E-3</v>
      </c>
      <c r="E361" s="4">
        <v>0</v>
      </c>
      <c r="F361" s="4">
        <v>0</v>
      </c>
      <c r="G361" s="4">
        <v>2.4620000000000002E-3</v>
      </c>
      <c r="H361" s="4">
        <v>0</v>
      </c>
      <c r="I361" s="21">
        <v>0</v>
      </c>
    </row>
    <row r="362" spans="1:9" x14ac:dyDescent="0.2">
      <c r="A362" s="2" t="s">
        <v>466</v>
      </c>
      <c r="B362" s="28" t="s">
        <v>41</v>
      </c>
      <c r="C362" s="9" t="s">
        <v>33</v>
      </c>
      <c r="D362" s="20">
        <v>6.28E-3</v>
      </c>
      <c r="E362" s="4">
        <v>0</v>
      </c>
      <c r="F362" s="4">
        <v>0</v>
      </c>
      <c r="G362" s="4">
        <v>6.28E-3</v>
      </c>
      <c r="H362" s="4">
        <v>0</v>
      </c>
      <c r="I362" s="21">
        <v>0</v>
      </c>
    </row>
    <row r="363" spans="1:9" x14ac:dyDescent="0.2">
      <c r="A363" s="2" t="s">
        <v>467</v>
      </c>
      <c r="B363" s="28" t="s">
        <v>42</v>
      </c>
      <c r="C363" s="31" t="s">
        <v>20</v>
      </c>
      <c r="D363" s="20">
        <v>0</v>
      </c>
      <c r="E363" s="4">
        <v>0</v>
      </c>
      <c r="F363" s="4">
        <v>0</v>
      </c>
      <c r="G363" s="4">
        <v>0</v>
      </c>
      <c r="H363" s="4">
        <v>0</v>
      </c>
      <c r="I363" s="21">
        <v>0</v>
      </c>
    </row>
    <row r="365" spans="1:9" ht="13.5" thickBot="1" x14ac:dyDescent="0.25">
      <c r="D365" s="90" t="s">
        <v>54</v>
      </c>
      <c r="E365" s="90"/>
      <c r="F365" s="90"/>
      <c r="G365" s="90"/>
      <c r="H365" s="90"/>
      <c r="I365" s="90"/>
    </row>
    <row r="366" spans="1:9" ht="14.25" thickTop="1" thickBot="1" x14ac:dyDescent="0.25">
      <c r="B366" s="5" t="s">
        <v>6</v>
      </c>
      <c r="C366" s="6" t="s">
        <v>0</v>
      </c>
      <c r="D366" s="16" t="s">
        <v>7</v>
      </c>
      <c r="E366" s="17" t="s">
        <v>1</v>
      </c>
      <c r="F366" s="17" t="s">
        <v>2</v>
      </c>
      <c r="G366" s="17" t="s">
        <v>3</v>
      </c>
      <c r="H366" s="17" t="s">
        <v>4</v>
      </c>
      <c r="I366" s="18" t="s">
        <v>5</v>
      </c>
    </row>
    <row r="367" spans="1:9" x14ac:dyDescent="0.2">
      <c r="A367" s="2" t="s">
        <v>468</v>
      </c>
      <c r="B367" s="19" t="s">
        <v>8</v>
      </c>
      <c r="C367" s="9" t="s">
        <v>9</v>
      </c>
      <c r="D367" s="20">
        <v>0.20655999999999999</v>
      </c>
      <c r="E367" s="4">
        <v>0.1331</v>
      </c>
      <c r="F367" s="4">
        <v>3.7452000000000002E-3</v>
      </c>
      <c r="G367" s="4">
        <v>1.0258E-2</v>
      </c>
      <c r="H367" s="4">
        <v>0</v>
      </c>
      <c r="I367" s="21">
        <v>5.9450999999999997E-2</v>
      </c>
    </row>
    <row r="368" spans="1:9" x14ac:dyDescent="0.2">
      <c r="A368" s="2" t="s">
        <v>469</v>
      </c>
      <c r="B368" s="22" t="s">
        <v>10</v>
      </c>
      <c r="C368" s="9" t="s">
        <v>11</v>
      </c>
      <c r="D368" s="20">
        <v>3.9803000000000002E-8</v>
      </c>
      <c r="E368" s="4">
        <v>3.6342000000000002E-8</v>
      </c>
      <c r="F368" s="4">
        <v>7.5884999999999998E-12</v>
      </c>
      <c r="G368" s="4">
        <v>1.1055E-9</v>
      </c>
      <c r="H368" s="4">
        <v>0</v>
      </c>
      <c r="I368" s="21">
        <v>2.3474E-9</v>
      </c>
    </row>
    <row r="369" spans="1:9" x14ac:dyDescent="0.2">
      <c r="A369" s="2" t="s">
        <v>470</v>
      </c>
      <c r="B369" s="22" t="s">
        <v>12</v>
      </c>
      <c r="C369" s="9" t="s">
        <v>57</v>
      </c>
      <c r="D369" s="20">
        <v>3.0962999999999997E-4</v>
      </c>
      <c r="E369" s="4">
        <v>2.318E-4</v>
      </c>
      <c r="F369" s="4">
        <v>1.683E-5</v>
      </c>
      <c r="G369" s="4">
        <v>1.1985E-5</v>
      </c>
      <c r="H369" s="4">
        <v>0</v>
      </c>
      <c r="I369" s="21">
        <v>4.9020999999999997E-5</v>
      </c>
    </row>
    <row r="370" spans="1:9" x14ac:dyDescent="0.2">
      <c r="A370" s="2" t="s">
        <v>471</v>
      </c>
      <c r="B370" s="22" t="s">
        <v>13</v>
      </c>
      <c r="C370" s="9" t="s">
        <v>14</v>
      </c>
      <c r="D370" s="20">
        <v>1.0516E-4</v>
      </c>
      <c r="E370" s="4">
        <v>5.3423E-5</v>
      </c>
      <c r="F370" s="4">
        <v>3.8676E-6</v>
      </c>
      <c r="G370" s="4">
        <v>5.2625E-6</v>
      </c>
      <c r="H370" s="4">
        <v>0</v>
      </c>
      <c r="I370" s="21">
        <v>4.2611000000000002E-5</v>
      </c>
    </row>
    <row r="371" spans="1:9" x14ac:dyDescent="0.2">
      <c r="A371" s="2" t="s">
        <v>472</v>
      </c>
      <c r="B371" s="22" t="s">
        <v>15</v>
      </c>
      <c r="C371" s="9" t="s">
        <v>16</v>
      </c>
      <c r="D371" s="20">
        <v>3.4489999999999997E-5</v>
      </c>
      <c r="E371" s="4">
        <v>2.7080000000000002E-5</v>
      </c>
      <c r="F371" s="4">
        <v>1.1959000000000001E-6</v>
      </c>
      <c r="G371" s="4">
        <v>1.2234E-6</v>
      </c>
      <c r="H371" s="4">
        <v>0</v>
      </c>
      <c r="I371" s="21">
        <v>4.9906000000000001E-6</v>
      </c>
    </row>
    <row r="372" spans="1:9" x14ac:dyDescent="0.2">
      <c r="A372" s="2" t="s">
        <v>473</v>
      </c>
      <c r="B372" s="22" t="s">
        <v>17</v>
      </c>
      <c r="C372" s="9" t="s">
        <v>18</v>
      </c>
      <c r="D372" s="20">
        <v>1.1836E-6</v>
      </c>
      <c r="E372" s="4">
        <v>1.1816E-6</v>
      </c>
      <c r="F372" s="4">
        <v>1.4991E-10</v>
      </c>
      <c r="G372" s="4">
        <v>4.1159000000000002E-10</v>
      </c>
      <c r="H372" s="4">
        <v>0</v>
      </c>
      <c r="I372" s="21">
        <v>1.4746000000000001E-9</v>
      </c>
    </row>
    <row r="373" spans="1:9" x14ac:dyDescent="0.2">
      <c r="A373" s="2" t="s">
        <v>474</v>
      </c>
      <c r="B373" s="22" t="s">
        <v>19</v>
      </c>
      <c r="C373" s="9" t="s">
        <v>20</v>
      </c>
      <c r="D373" s="20">
        <v>3.2881</v>
      </c>
      <c r="E373" s="4">
        <v>2.8778999999999999</v>
      </c>
      <c r="F373" s="4">
        <v>5.2629000000000002E-2</v>
      </c>
      <c r="G373" s="4">
        <v>9.8033999999999996E-2</v>
      </c>
      <c r="H373" s="4">
        <v>0</v>
      </c>
      <c r="I373" s="21">
        <v>0.25956000000000001</v>
      </c>
    </row>
    <row r="374" spans="1:9" x14ac:dyDescent="0.2">
      <c r="A374" s="2" t="s">
        <v>475</v>
      </c>
      <c r="B374" s="22" t="s">
        <v>21</v>
      </c>
      <c r="C374" s="9" t="s">
        <v>20</v>
      </c>
      <c r="D374" s="20">
        <v>5.8414000000000001</v>
      </c>
      <c r="E374" s="4">
        <v>5.3228</v>
      </c>
      <c r="F374" s="4">
        <v>5.2967E-2</v>
      </c>
      <c r="G374" s="4">
        <v>0.16891999999999999</v>
      </c>
      <c r="H374" s="4">
        <v>0</v>
      </c>
      <c r="I374" s="21">
        <v>0.29670000000000002</v>
      </c>
    </row>
    <row r="375" spans="1:9" x14ac:dyDescent="0.2">
      <c r="A375" s="2" t="s">
        <v>476</v>
      </c>
      <c r="B375" s="22" t="s">
        <v>22</v>
      </c>
      <c r="C375" s="9" t="s">
        <v>23</v>
      </c>
      <c r="D375" s="20">
        <v>2.7772999999999999E-3</v>
      </c>
      <c r="E375" s="4">
        <v>2.6367999999999999E-3</v>
      </c>
      <c r="F375" s="4">
        <v>3.3524999999999999E-7</v>
      </c>
      <c r="G375" s="4">
        <v>8.3382999999999998E-5</v>
      </c>
      <c r="H375" s="4">
        <v>0</v>
      </c>
      <c r="I375" s="21">
        <v>5.6829000000000001E-5</v>
      </c>
    </row>
    <row r="376" spans="1:9" x14ac:dyDescent="0.2">
      <c r="A376" s="2" t="s">
        <v>477</v>
      </c>
      <c r="B376" s="22" t="s">
        <v>24</v>
      </c>
      <c r="C376" s="9" t="s">
        <v>23</v>
      </c>
      <c r="D376" s="20">
        <v>77.793999999999997</v>
      </c>
      <c r="E376" s="4">
        <v>10.055</v>
      </c>
      <c r="F376" s="4">
        <v>0.61602999999999997</v>
      </c>
      <c r="G376" s="4">
        <v>2.41</v>
      </c>
      <c r="H376" s="4">
        <v>0</v>
      </c>
      <c r="I376" s="21">
        <v>64.712999999999994</v>
      </c>
    </row>
    <row r="377" spans="1:9" ht="13.5" thickBot="1" x14ac:dyDescent="0.25">
      <c r="A377" s="2" t="s">
        <v>478</v>
      </c>
      <c r="B377" s="23" t="s">
        <v>25</v>
      </c>
      <c r="C377" s="24" t="s">
        <v>23</v>
      </c>
      <c r="D377" s="25">
        <v>35.284999999999997</v>
      </c>
      <c r="E377" s="26">
        <v>32.100999999999999</v>
      </c>
      <c r="F377" s="26">
        <v>0.15354999999999999</v>
      </c>
      <c r="G377" s="26">
        <v>0.96850000000000003</v>
      </c>
      <c r="H377" s="26">
        <v>0</v>
      </c>
      <c r="I377" s="27">
        <v>2.0621</v>
      </c>
    </row>
    <row r="378" spans="1:9" x14ac:dyDescent="0.2">
      <c r="A378" s="2" t="s">
        <v>479</v>
      </c>
      <c r="B378" s="28" t="s">
        <v>26</v>
      </c>
      <c r="C378" s="8" t="s">
        <v>20</v>
      </c>
      <c r="D378" s="29">
        <v>2.2209E-2</v>
      </c>
      <c r="E378" s="7">
        <v>1.9224000000000002E-2</v>
      </c>
      <c r="F378" s="7">
        <v>7.0586999999999993E-5</v>
      </c>
      <c r="G378" s="7">
        <v>8.6494999999999996E-4</v>
      </c>
      <c r="H378" s="7">
        <v>0</v>
      </c>
      <c r="I378" s="30">
        <v>2.0498000000000001E-3</v>
      </c>
    </row>
    <row r="379" spans="1:9" x14ac:dyDescent="0.2">
      <c r="A379" s="2" t="s">
        <v>480</v>
      </c>
      <c r="B379" s="28" t="s">
        <v>27</v>
      </c>
      <c r="C379" s="9" t="s">
        <v>20</v>
      </c>
      <c r="D379" s="20">
        <v>8.5820999999999995E-2</v>
      </c>
      <c r="E379" s="4">
        <v>8.5820999999999995E-2</v>
      </c>
      <c r="F379" s="4">
        <v>0</v>
      </c>
      <c r="G379" s="4">
        <v>0</v>
      </c>
      <c r="H379" s="4">
        <v>0</v>
      </c>
      <c r="I379" s="21">
        <v>0</v>
      </c>
    </row>
    <row r="380" spans="1:9" x14ac:dyDescent="0.2">
      <c r="A380" s="2" t="s">
        <v>481</v>
      </c>
      <c r="B380" s="28" t="s">
        <v>28</v>
      </c>
      <c r="C380" s="9" t="s">
        <v>20</v>
      </c>
      <c r="D380" s="20">
        <v>0.10803</v>
      </c>
      <c r="E380" s="4">
        <v>0.10503999999999999</v>
      </c>
      <c r="F380" s="4">
        <v>7.0586999999999993E-5</v>
      </c>
      <c r="G380" s="4">
        <v>8.6494999999999996E-4</v>
      </c>
      <c r="H380" s="4">
        <v>0</v>
      </c>
      <c r="I380" s="21">
        <v>2.0498000000000001E-3</v>
      </c>
    </row>
    <row r="381" spans="1:9" x14ac:dyDescent="0.2">
      <c r="A381" s="2" t="s">
        <v>482</v>
      </c>
      <c r="B381" s="28" t="s">
        <v>29</v>
      </c>
      <c r="C381" s="9" t="s">
        <v>20</v>
      </c>
      <c r="D381" s="20">
        <v>4.7286000000000001</v>
      </c>
      <c r="E381" s="4">
        <v>4.2389999999999999</v>
      </c>
      <c r="F381" s="4">
        <v>5.2895999999999999E-2</v>
      </c>
      <c r="G381" s="4">
        <v>0.1421</v>
      </c>
      <c r="H381" s="4">
        <v>0</v>
      </c>
      <c r="I381" s="21">
        <v>0.29465000000000002</v>
      </c>
    </row>
    <row r="382" spans="1:9" x14ac:dyDescent="0.2">
      <c r="A382" s="2" t="s">
        <v>483</v>
      </c>
      <c r="B382" s="28" t="s">
        <v>30</v>
      </c>
      <c r="C382" s="9" t="s">
        <v>20</v>
      </c>
      <c r="D382" s="20">
        <v>1.0046999999999999</v>
      </c>
      <c r="E382" s="4">
        <v>0.97877999999999998</v>
      </c>
      <c r="F382" s="4">
        <v>0</v>
      </c>
      <c r="G382" s="4">
        <v>2.5956E-2</v>
      </c>
      <c r="H382" s="4">
        <v>0</v>
      </c>
      <c r="I382" s="21">
        <v>0</v>
      </c>
    </row>
    <row r="383" spans="1:9" x14ac:dyDescent="0.2">
      <c r="A383" s="2" t="s">
        <v>484</v>
      </c>
      <c r="B383" s="28" t="s">
        <v>31</v>
      </c>
      <c r="C383" s="9" t="s">
        <v>20</v>
      </c>
      <c r="D383" s="20">
        <v>5.7332999999999998</v>
      </c>
      <c r="E383" s="4">
        <v>5.2176999999999998</v>
      </c>
      <c r="F383" s="4">
        <v>5.2895999999999999E-2</v>
      </c>
      <c r="G383" s="4">
        <v>0.16805999999999999</v>
      </c>
      <c r="H383" s="4">
        <v>0</v>
      </c>
      <c r="I383" s="21">
        <v>0.29465000000000002</v>
      </c>
    </row>
    <row r="384" spans="1:9" x14ac:dyDescent="0.2">
      <c r="A384" s="2" t="s">
        <v>485</v>
      </c>
      <c r="B384" s="28" t="s">
        <v>32</v>
      </c>
      <c r="C384" s="9" t="s">
        <v>33</v>
      </c>
      <c r="D384" s="20">
        <v>6.9909000000000004E-3</v>
      </c>
      <c r="E384" s="4">
        <v>6.9909000000000004E-3</v>
      </c>
      <c r="F384" s="4">
        <v>0</v>
      </c>
      <c r="G384" s="4">
        <v>0</v>
      </c>
      <c r="H384" s="4">
        <v>0</v>
      </c>
      <c r="I384" s="21">
        <v>0</v>
      </c>
    </row>
    <row r="385" spans="1:9" x14ac:dyDescent="0.2">
      <c r="A385" s="2" t="s">
        <v>486</v>
      </c>
      <c r="B385" s="28" t="s">
        <v>34</v>
      </c>
      <c r="C385" s="9" t="s">
        <v>20</v>
      </c>
      <c r="D385" s="20">
        <v>0</v>
      </c>
      <c r="E385" s="4">
        <v>0</v>
      </c>
      <c r="F385" s="4">
        <v>0</v>
      </c>
      <c r="G385" s="4">
        <v>0</v>
      </c>
      <c r="H385" s="4">
        <v>0</v>
      </c>
      <c r="I385" s="21">
        <v>0</v>
      </c>
    </row>
    <row r="386" spans="1:9" x14ac:dyDescent="0.2">
      <c r="A386" s="2" t="s">
        <v>487</v>
      </c>
      <c r="B386" s="28" t="s">
        <v>35</v>
      </c>
      <c r="C386" s="9" t="s">
        <v>20</v>
      </c>
      <c r="D386" s="20">
        <v>0</v>
      </c>
      <c r="E386" s="4">
        <v>0</v>
      </c>
      <c r="F386" s="4">
        <v>0</v>
      </c>
      <c r="G386" s="4">
        <v>0</v>
      </c>
      <c r="H386" s="4">
        <v>0</v>
      </c>
      <c r="I386" s="21">
        <v>0</v>
      </c>
    </row>
    <row r="387" spans="1:9" x14ac:dyDescent="0.2">
      <c r="A387" s="2" t="s">
        <v>488</v>
      </c>
      <c r="B387" s="28" t="s">
        <v>36</v>
      </c>
      <c r="C387" s="9" t="s">
        <v>33</v>
      </c>
      <c r="D387" s="20">
        <v>0.15887000000000001</v>
      </c>
      <c r="E387" s="4">
        <v>9.6918000000000004E-2</v>
      </c>
      <c r="F387" s="4">
        <v>0</v>
      </c>
      <c r="G387" s="4">
        <v>1.8948999999999999E-3</v>
      </c>
      <c r="H387" s="4">
        <v>0</v>
      </c>
      <c r="I387" s="21">
        <v>6.0059000000000001E-2</v>
      </c>
    </row>
    <row r="388" spans="1:9" x14ac:dyDescent="0.2">
      <c r="A388" s="2" t="s">
        <v>489</v>
      </c>
      <c r="B388" s="28" t="s">
        <v>37</v>
      </c>
      <c r="C388" s="9" t="s">
        <v>33</v>
      </c>
      <c r="D388" s="20">
        <v>0.12720000000000001</v>
      </c>
      <c r="E388" s="4">
        <v>5.3513999999999999E-2</v>
      </c>
      <c r="F388" s="4">
        <v>1.3310000000000001E-4</v>
      </c>
      <c r="G388" s="4">
        <v>6.7124000000000003E-3</v>
      </c>
      <c r="H388" s="4">
        <v>0</v>
      </c>
      <c r="I388" s="21">
        <v>6.6838999999999996E-2</v>
      </c>
    </row>
    <row r="389" spans="1:9" x14ac:dyDescent="0.2">
      <c r="A389" s="2" t="s">
        <v>490</v>
      </c>
      <c r="B389" s="28" t="s">
        <v>38</v>
      </c>
      <c r="C389" s="9" t="s">
        <v>33</v>
      </c>
      <c r="D389" s="20">
        <v>1.2719000000000001E-4</v>
      </c>
      <c r="E389" s="4">
        <v>1.1985E-4</v>
      </c>
      <c r="F389" s="4">
        <v>9.4795999999999997E-8</v>
      </c>
      <c r="G389" s="4">
        <v>3.7417999999999999E-6</v>
      </c>
      <c r="H389" s="4">
        <v>0</v>
      </c>
      <c r="I389" s="21">
        <v>3.5076000000000001E-6</v>
      </c>
    </row>
    <row r="390" spans="1:9" x14ac:dyDescent="0.2">
      <c r="A390" s="2" t="s">
        <v>491</v>
      </c>
      <c r="B390" s="28" t="s">
        <v>39</v>
      </c>
      <c r="C390" s="9" t="s">
        <v>33</v>
      </c>
      <c r="D390" s="20">
        <v>0</v>
      </c>
      <c r="E390" s="4">
        <v>0</v>
      </c>
      <c r="F390" s="4">
        <v>0</v>
      </c>
      <c r="G390" s="4">
        <v>0</v>
      </c>
      <c r="H390" s="4">
        <v>0</v>
      </c>
      <c r="I390" s="21">
        <v>0</v>
      </c>
    </row>
    <row r="391" spans="1:9" x14ac:dyDescent="0.2">
      <c r="A391" s="2" t="s">
        <v>492</v>
      </c>
      <c r="B391" s="28" t="s">
        <v>40</v>
      </c>
      <c r="C391" s="9" t="s">
        <v>33</v>
      </c>
      <c r="D391" s="20">
        <v>2.2669999999999999E-3</v>
      </c>
      <c r="E391" s="4">
        <v>0</v>
      </c>
      <c r="F391" s="4">
        <v>0</v>
      </c>
      <c r="G391" s="4">
        <v>2.2669999999999999E-3</v>
      </c>
      <c r="H391" s="4">
        <v>0</v>
      </c>
      <c r="I391" s="21">
        <v>0</v>
      </c>
    </row>
    <row r="392" spans="1:9" x14ac:dyDescent="0.2">
      <c r="A392" s="2" t="s">
        <v>493</v>
      </c>
      <c r="B392" s="28" t="s">
        <v>41</v>
      </c>
      <c r="C392" s="9" t="s">
        <v>33</v>
      </c>
      <c r="D392" s="20">
        <v>1.0685999999999999E-2</v>
      </c>
      <c r="E392" s="4">
        <v>0</v>
      </c>
      <c r="F392" s="4">
        <v>0</v>
      </c>
      <c r="G392" s="4">
        <v>1.0685999999999999E-2</v>
      </c>
      <c r="H392" s="4">
        <v>0</v>
      </c>
      <c r="I392" s="21">
        <v>0</v>
      </c>
    </row>
    <row r="393" spans="1:9" x14ac:dyDescent="0.2">
      <c r="A393" s="2" t="s">
        <v>494</v>
      </c>
      <c r="B393" s="28" t="s">
        <v>42</v>
      </c>
      <c r="C393" s="31" t="s">
        <v>20</v>
      </c>
      <c r="D393" s="20">
        <v>0</v>
      </c>
      <c r="E393" s="4">
        <v>0</v>
      </c>
      <c r="F393" s="4">
        <v>0</v>
      </c>
      <c r="G393" s="4">
        <v>0</v>
      </c>
      <c r="H393" s="4">
        <v>0</v>
      </c>
      <c r="I393" s="21">
        <v>0</v>
      </c>
    </row>
    <row r="395" spans="1:9" ht="13.5" thickBot="1" x14ac:dyDescent="0.25">
      <c r="D395" s="90" t="s">
        <v>108</v>
      </c>
      <c r="E395" s="90"/>
      <c r="F395" s="90"/>
      <c r="G395" s="90"/>
      <c r="H395" s="90"/>
      <c r="I395" s="90"/>
    </row>
    <row r="396" spans="1:9" ht="14.25" thickTop="1" thickBot="1" x14ac:dyDescent="0.25">
      <c r="B396" s="5" t="s">
        <v>6</v>
      </c>
      <c r="C396" s="6" t="s">
        <v>0</v>
      </c>
      <c r="D396" s="16" t="s">
        <v>7</v>
      </c>
      <c r="E396" s="17" t="s">
        <v>1</v>
      </c>
      <c r="F396" s="17" t="s">
        <v>2</v>
      </c>
      <c r="G396" s="17" t="s">
        <v>3</v>
      </c>
      <c r="H396" s="17" t="s">
        <v>4</v>
      </c>
      <c r="I396" s="18" t="s">
        <v>5</v>
      </c>
    </row>
    <row r="397" spans="1:9" x14ac:dyDescent="0.2">
      <c r="A397" s="2" t="s">
        <v>495</v>
      </c>
      <c r="B397" s="19" t="s">
        <v>8</v>
      </c>
      <c r="C397" s="9" t="s">
        <v>9</v>
      </c>
      <c r="D397" s="20">
        <v>0.20655999999999999</v>
      </c>
      <c r="E397" s="4">
        <v>0.1331</v>
      </c>
      <c r="F397" s="4">
        <v>3.7452000000000002E-3</v>
      </c>
      <c r="G397" s="4">
        <v>1.0258E-2</v>
      </c>
      <c r="H397" s="4">
        <v>0</v>
      </c>
      <c r="I397" s="21">
        <v>5.9450999999999997E-2</v>
      </c>
    </row>
    <row r="398" spans="1:9" x14ac:dyDescent="0.2">
      <c r="A398" s="2" t="s">
        <v>496</v>
      </c>
      <c r="B398" s="22" t="s">
        <v>10</v>
      </c>
      <c r="C398" s="9" t="s">
        <v>11</v>
      </c>
      <c r="D398" s="20">
        <v>3.9803000000000002E-8</v>
      </c>
      <c r="E398" s="4">
        <v>3.6342000000000002E-8</v>
      </c>
      <c r="F398" s="4">
        <v>7.5884999999999998E-12</v>
      </c>
      <c r="G398" s="4">
        <v>1.1055E-9</v>
      </c>
      <c r="H398" s="4">
        <v>0</v>
      </c>
      <c r="I398" s="21">
        <v>2.3474E-9</v>
      </c>
    </row>
    <row r="399" spans="1:9" x14ac:dyDescent="0.2">
      <c r="A399" s="2" t="s">
        <v>497</v>
      </c>
      <c r="B399" s="22" t="s">
        <v>12</v>
      </c>
      <c r="C399" s="9" t="s">
        <v>57</v>
      </c>
      <c r="D399" s="20">
        <v>3.0962999999999997E-4</v>
      </c>
      <c r="E399" s="4">
        <v>2.318E-4</v>
      </c>
      <c r="F399" s="4">
        <v>1.683E-5</v>
      </c>
      <c r="G399" s="4">
        <v>1.1985E-5</v>
      </c>
      <c r="H399" s="4">
        <v>0</v>
      </c>
      <c r="I399" s="21">
        <v>4.9020999999999997E-5</v>
      </c>
    </row>
    <row r="400" spans="1:9" x14ac:dyDescent="0.2">
      <c r="A400" s="2" t="s">
        <v>498</v>
      </c>
      <c r="B400" s="22" t="s">
        <v>13</v>
      </c>
      <c r="C400" s="9" t="s">
        <v>14</v>
      </c>
      <c r="D400" s="20">
        <v>1.0516E-4</v>
      </c>
      <c r="E400" s="4">
        <v>5.3423E-5</v>
      </c>
      <c r="F400" s="4">
        <v>3.8676E-6</v>
      </c>
      <c r="G400" s="4">
        <v>5.2625E-6</v>
      </c>
      <c r="H400" s="4">
        <v>0</v>
      </c>
      <c r="I400" s="21">
        <v>4.2611000000000002E-5</v>
      </c>
    </row>
    <row r="401" spans="1:9" x14ac:dyDescent="0.2">
      <c r="A401" s="2" t="s">
        <v>499</v>
      </c>
      <c r="B401" s="22" t="s">
        <v>15</v>
      </c>
      <c r="C401" s="9" t="s">
        <v>16</v>
      </c>
      <c r="D401" s="20">
        <v>3.4489999999999997E-5</v>
      </c>
      <c r="E401" s="4">
        <v>2.7080000000000002E-5</v>
      </c>
      <c r="F401" s="4">
        <v>1.1959000000000001E-6</v>
      </c>
      <c r="G401" s="4">
        <v>1.2234E-6</v>
      </c>
      <c r="H401" s="4">
        <v>0</v>
      </c>
      <c r="I401" s="21">
        <v>4.9906000000000001E-6</v>
      </c>
    </row>
    <row r="402" spans="1:9" x14ac:dyDescent="0.2">
      <c r="A402" s="2" t="s">
        <v>500</v>
      </c>
      <c r="B402" s="22" t="s">
        <v>17</v>
      </c>
      <c r="C402" s="9" t="s">
        <v>18</v>
      </c>
      <c r="D402" s="20">
        <v>1.1836E-6</v>
      </c>
      <c r="E402" s="4">
        <v>1.1816E-6</v>
      </c>
      <c r="F402" s="4">
        <v>1.4991E-10</v>
      </c>
      <c r="G402" s="4">
        <v>4.1159000000000002E-10</v>
      </c>
      <c r="H402" s="4">
        <v>0</v>
      </c>
      <c r="I402" s="21">
        <v>1.4746000000000001E-9</v>
      </c>
    </row>
    <row r="403" spans="1:9" x14ac:dyDescent="0.2">
      <c r="A403" s="2" t="s">
        <v>501</v>
      </c>
      <c r="B403" s="22" t="s">
        <v>19</v>
      </c>
      <c r="C403" s="9" t="s">
        <v>20</v>
      </c>
      <c r="D403" s="20">
        <v>3.2881</v>
      </c>
      <c r="E403" s="4">
        <v>2.8778999999999999</v>
      </c>
      <c r="F403" s="4">
        <v>5.2629000000000002E-2</v>
      </c>
      <c r="G403" s="4">
        <v>9.8033999999999996E-2</v>
      </c>
      <c r="H403" s="4">
        <v>0</v>
      </c>
      <c r="I403" s="21">
        <v>0.25956000000000001</v>
      </c>
    </row>
    <row r="404" spans="1:9" x14ac:dyDescent="0.2">
      <c r="A404" s="2" t="s">
        <v>502</v>
      </c>
      <c r="B404" s="22" t="s">
        <v>21</v>
      </c>
      <c r="C404" s="9" t="s">
        <v>20</v>
      </c>
      <c r="D404" s="20">
        <v>5.8414000000000001</v>
      </c>
      <c r="E404" s="4">
        <v>5.3228</v>
      </c>
      <c r="F404" s="4">
        <v>5.2967E-2</v>
      </c>
      <c r="G404" s="4">
        <v>0.16891999999999999</v>
      </c>
      <c r="H404" s="4">
        <v>0</v>
      </c>
      <c r="I404" s="21">
        <v>0.29670000000000002</v>
      </c>
    </row>
    <row r="405" spans="1:9" x14ac:dyDescent="0.2">
      <c r="A405" s="2" t="s">
        <v>503</v>
      </c>
      <c r="B405" s="22" t="s">
        <v>22</v>
      </c>
      <c r="C405" s="9" t="s">
        <v>23</v>
      </c>
      <c r="D405" s="20">
        <v>2.7772999999999999E-3</v>
      </c>
      <c r="E405" s="4">
        <v>2.6367999999999999E-3</v>
      </c>
      <c r="F405" s="4">
        <v>3.3524999999999999E-7</v>
      </c>
      <c r="G405" s="4">
        <v>8.3382999999999998E-5</v>
      </c>
      <c r="H405" s="4">
        <v>0</v>
      </c>
      <c r="I405" s="21">
        <v>5.6829000000000001E-5</v>
      </c>
    </row>
    <row r="406" spans="1:9" x14ac:dyDescent="0.2">
      <c r="A406" s="2" t="s">
        <v>504</v>
      </c>
      <c r="B406" s="22" t="s">
        <v>24</v>
      </c>
      <c r="C406" s="9" t="s">
        <v>23</v>
      </c>
      <c r="D406" s="20">
        <v>77.793999999999997</v>
      </c>
      <c r="E406" s="4">
        <v>10.055</v>
      </c>
      <c r="F406" s="4">
        <v>0.61602999999999997</v>
      </c>
      <c r="G406" s="4">
        <v>2.41</v>
      </c>
      <c r="H406" s="4">
        <v>0</v>
      </c>
      <c r="I406" s="21">
        <v>64.712999999999994</v>
      </c>
    </row>
    <row r="407" spans="1:9" ht="13.5" thickBot="1" x14ac:dyDescent="0.25">
      <c r="A407" s="2" t="s">
        <v>505</v>
      </c>
      <c r="B407" s="23" t="s">
        <v>25</v>
      </c>
      <c r="C407" s="24" t="s">
        <v>23</v>
      </c>
      <c r="D407" s="25">
        <v>35.284999999999997</v>
      </c>
      <c r="E407" s="26">
        <v>32.100999999999999</v>
      </c>
      <c r="F407" s="26">
        <v>0.15354999999999999</v>
      </c>
      <c r="G407" s="26">
        <v>0.96850000000000003</v>
      </c>
      <c r="H407" s="26">
        <v>0</v>
      </c>
      <c r="I407" s="27">
        <v>2.0621</v>
      </c>
    </row>
    <row r="408" spans="1:9" x14ac:dyDescent="0.2">
      <c r="A408" s="2" t="s">
        <v>506</v>
      </c>
      <c r="B408" s="28" t="s">
        <v>26</v>
      </c>
      <c r="C408" s="8" t="s">
        <v>20</v>
      </c>
      <c r="D408" s="29">
        <v>2.2209E-2</v>
      </c>
      <c r="E408" s="7">
        <v>1.9224000000000002E-2</v>
      </c>
      <c r="F408" s="7">
        <v>7.0586999999999993E-5</v>
      </c>
      <c r="G408" s="7">
        <v>8.6494999999999996E-4</v>
      </c>
      <c r="H408" s="7">
        <v>0</v>
      </c>
      <c r="I408" s="30">
        <v>2.0498000000000001E-3</v>
      </c>
    </row>
    <row r="409" spans="1:9" x14ac:dyDescent="0.2">
      <c r="A409" s="2" t="s">
        <v>507</v>
      </c>
      <c r="B409" s="28" t="s">
        <v>27</v>
      </c>
      <c r="C409" s="9" t="s">
        <v>20</v>
      </c>
      <c r="D409" s="20">
        <v>8.5820999999999995E-2</v>
      </c>
      <c r="E409" s="4">
        <v>8.5820999999999995E-2</v>
      </c>
      <c r="F409" s="4">
        <v>0</v>
      </c>
      <c r="G409" s="4">
        <v>0</v>
      </c>
      <c r="H409" s="4">
        <v>0</v>
      </c>
      <c r="I409" s="21">
        <v>0</v>
      </c>
    </row>
    <row r="410" spans="1:9" x14ac:dyDescent="0.2">
      <c r="A410" s="2" t="s">
        <v>508</v>
      </c>
      <c r="B410" s="28" t="s">
        <v>28</v>
      </c>
      <c r="C410" s="9" t="s">
        <v>20</v>
      </c>
      <c r="D410" s="20">
        <v>0.10803</v>
      </c>
      <c r="E410" s="4">
        <v>0.10503999999999999</v>
      </c>
      <c r="F410" s="4">
        <v>7.0586999999999993E-5</v>
      </c>
      <c r="G410" s="4">
        <v>8.6494999999999996E-4</v>
      </c>
      <c r="H410" s="4">
        <v>0</v>
      </c>
      <c r="I410" s="21">
        <v>2.0498000000000001E-3</v>
      </c>
    </row>
    <row r="411" spans="1:9" x14ac:dyDescent="0.2">
      <c r="A411" s="2" t="s">
        <v>509</v>
      </c>
      <c r="B411" s="28" t="s">
        <v>29</v>
      </c>
      <c r="C411" s="9" t="s">
        <v>20</v>
      </c>
      <c r="D411" s="20">
        <v>4.7286000000000001</v>
      </c>
      <c r="E411" s="4">
        <v>4.2389999999999999</v>
      </c>
      <c r="F411" s="4">
        <v>5.2895999999999999E-2</v>
      </c>
      <c r="G411" s="4">
        <v>0.1421</v>
      </c>
      <c r="H411" s="4">
        <v>0</v>
      </c>
      <c r="I411" s="21">
        <v>0.29465000000000002</v>
      </c>
    </row>
    <row r="412" spans="1:9" x14ac:dyDescent="0.2">
      <c r="A412" s="2" t="s">
        <v>510</v>
      </c>
      <c r="B412" s="28" t="s">
        <v>30</v>
      </c>
      <c r="C412" s="9" t="s">
        <v>20</v>
      </c>
      <c r="D412" s="20">
        <v>1.0046999999999999</v>
      </c>
      <c r="E412" s="4">
        <v>0.97877999999999998</v>
      </c>
      <c r="F412" s="4">
        <v>0</v>
      </c>
      <c r="G412" s="4">
        <v>2.5956E-2</v>
      </c>
      <c r="H412" s="4">
        <v>0</v>
      </c>
      <c r="I412" s="21">
        <v>0</v>
      </c>
    </row>
    <row r="413" spans="1:9" x14ac:dyDescent="0.2">
      <c r="A413" s="2" t="s">
        <v>511</v>
      </c>
      <c r="B413" s="28" t="s">
        <v>31</v>
      </c>
      <c r="C413" s="9" t="s">
        <v>20</v>
      </c>
      <c r="D413" s="20">
        <v>5.7332999999999998</v>
      </c>
      <c r="E413" s="4">
        <v>5.2176999999999998</v>
      </c>
      <c r="F413" s="4">
        <v>5.2895999999999999E-2</v>
      </c>
      <c r="G413" s="4">
        <v>0.16805999999999999</v>
      </c>
      <c r="H413" s="4">
        <v>0</v>
      </c>
      <c r="I413" s="21">
        <v>0.29465000000000002</v>
      </c>
    </row>
    <row r="414" spans="1:9" x14ac:dyDescent="0.2">
      <c r="A414" s="2" t="s">
        <v>512</v>
      </c>
      <c r="B414" s="28" t="s">
        <v>32</v>
      </c>
      <c r="C414" s="9" t="s">
        <v>33</v>
      </c>
      <c r="D414" s="20">
        <v>6.9909000000000004E-3</v>
      </c>
      <c r="E414" s="4">
        <v>6.9909000000000004E-3</v>
      </c>
      <c r="F414" s="4">
        <v>0</v>
      </c>
      <c r="G414" s="4">
        <v>0</v>
      </c>
      <c r="H414" s="4">
        <v>0</v>
      </c>
      <c r="I414" s="21">
        <v>0</v>
      </c>
    </row>
    <row r="415" spans="1:9" x14ac:dyDescent="0.2">
      <c r="A415" s="2" t="s">
        <v>513</v>
      </c>
      <c r="B415" s="28" t="s">
        <v>34</v>
      </c>
      <c r="C415" s="9" t="s">
        <v>20</v>
      </c>
      <c r="D415" s="20">
        <v>0</v>
      </c>
      <c r="E415" s="4">
        <v>0</v>
      </c>
      <c r="F415" s="4">
        <v>0</v>
      </c>
      <c r="G415" s="4">
        <v>0</v>
      </c>
      <c r="H415" s="4">
        <v>0</v>
      </c>
      <c r="I415" s="21">
        <v>0</v>
      </c>
    </row>
    <row r="416" spans="1:9" x14ac:dyDescent="0.2">
      <c r="A416" s="2" t="s">
        <v>514</v>
      </c>
      <c r="B416" s="28" t="s">
        <v>35</v>
      </c>
      <c r="C416" s="9" t="s">
        <v>20</v>
      </c>
      <c r="D416" s="20">
        <v>0</v>
      </c>
      <c r="E416" s="4">
        <v>0</v>
      </c>
      <c r="F416" s="4">
        <v>0</v>
      </c>
      <c r="G416" s="4">
        <v>0</v>
      </c>
      <c r="H416" s="4">
        <v>0</v>
      </c>
      <c r="I416" s="21">
        <v>0</v>
      </c>
    </row>
    <row r="417" spans="1:9" x14ac:dyDescent="0.2">
      <c r="A417" s="2" t="s">
        <v>515</v>
      </c>
      <c r="B417" s="28" t="s">
        <v>36</v>
      </c>
      <c r="C417" s="9" t="s">
        <v>33</v>
      </c>
      <c r="D417" s="20">
        <v>0.15887000000000001</v>
      </c>
      <c r="E417" s="4">
        <v>9.6918000000000004E-2</v>
      </c>
      <c r="F417" s="4">
        <v>0</v>
      </c>
      <c r="G417" s="4">
        <v>1.8948999999999999E-3</v>
      </c>
      <c r="H417" s="4">
        <v>0</v>
      </c>
      <c r="I417" s="21">
        <v>6.0059000000000001E-2</v>
      </c>
    </row>
    <row r="418" spans="1:9" x14ac:dyDescent="0.2">
      <c r="A418" s="2" t="s">
        <v>516</v>
      </c>
      <c r="B418" s="28" t="s">
        <v>37</v>
      </c>
      <c r="C418" s="9" t="s">
        <v>33</v>
      </c>
      <c r="D418" s="20">
        <v>0.12720000000000001</v>
      </c>
      <c r="E418" s="4">
        <v>5.3513999999999999E-2</v>
      </c>
      <c r="F418" s="4">
        <v>1.3310000000000001E-4</v>
      </c>
      <c r="G418" s="4">
        <v>6.7124000000000003E-3</v>
      </c>
      <c r="H418" s="4">
        <v>0</v>
      </c>
      <c r="I418" s="21">
        <v>6.6838999999999996E-2</v>
      </c>
    </row>
    <row r="419" spans="1:9" x14ac:dyDescent="0.2">
      <c r="A419" s="2" t="s">
        <v>517</v>
      </c>
      <c r="B419" s="28" t="s">
        <v>38</v>
      </c>
      <c r="C419" s="9" t="s">
        <v>33</v>
      </c>
      <c r="D419" s="20">
        <v>1.2719000000000001E-4</v>
      </c>
      <c r="E419" s="4">
        <v>1.1985E-4</v>
      </c>
      <c r="F419" s="4">
        <v>9.4795999999999997E-8</v>
      </c>
      <c r="G419" s="4">
        <v>3.7417999999999999E-6</v>
      </c>
      <c r="H419" s="4">
        <v>0</v>
      </c>
      <c r="I419" s="21">
        <v>3.5076000000000001E-6</v>
      </c>
    </row>
    <row r="420" spans="1:9" x14ac:dyDescent="0.2">
      <c r="A420" s="2" t="s">
        <v>518</v>
      </c>
      <c r="B420" s="28" t="s">
        <v>39</v>
      </c>
      <c r="C420" s="9" t="s">
        <v>33</v>
      </c>
      <c r="D420" s="20">
        <v>0</v>
      </c>
      <c r="E420" s="4">
        <v>0</v>
      </c>
      <c r="F420" s="4">
        <v>0</v>
      </c>
      <c r="G420" s="4">
        <v>0</v>
      </c>
      <c r="H420" s="4">
        <v>0</v>
      </c>
      <c r="I420" s="21">
        <v>0</v>
      </c>
    </row>
    <row r="421" spans="1:9" x14ac:dyDescent="0.2">
      <c r="A421" s="2" t="s">
        <v>519</v>
      </c>
      <c r="B421" s="28" t="s">
        <v>40</v>
      </c>
      <c r="C421" s="9" t="s">
        <v>33</v>
      </c>
      <c r="D421" s="20">
        <v>2.2669999999999999E-3</v>
      </c>
      <c r="E421" s="4">
        <v>0</v>
      </c>
      <c r="F421" s="4">
        <v>0</v>
      </c>
      <c r="G421" s="4">
        <v>2.2669999999999999E-3</v>
      </c>
      <c r="H421" s="4">
        <v>0</v>
      </c>
      <c r="I421" s="21">
        <v>0</v>
      </c>
    </row>
    <row r="422" spans="1:9" x14ac:dyDescent="0.2">
      <c r="A422" s="2" t="s">
        <v>520</v>
      </c>
      <c r="B422" s="28" t="s">
        <v>41</v>
      </c>
      <c r="C422" s="9" t="s">
        <v>33</v>
      </c>
      <c r="D422" s="20">
        <v>1.0685999999999999E-2</v>
      </c>
      <c r="E422" s="4">
        <v>0</v>
      </c>
      <c r="F422" s="4">
        <v>0</v>
      </c>
      <c r="G422" s="4">
        <v>1.0685999999999999E-2</v>
      </c>
      <c r="H422" s="4">
        <v>0</v>
      </c>
      <c r="I422" s="21">
        <v>0</v>
      </c>
    </row>
    <row r="423" spans="1:9" x14ac:dyDescent="0.2">
      <c r="A423" s="2" t="s">
        <v>521</v>
      </c>
      <c r="B423" s="28" t="s">
        <v>42</v>
      </c>
      <c r="C423" s="31" t="s">
        <v>20</v>
      </c>
      <c r="D423" s="20">
        <v>0</v>
      </c>
      <c r="E423" s="4">
        <v>0</v>
      </c>
      <c r="F423" s="4">
        <v>0</v>
      </c>
      <c r="G423" s="4">
        <v>0</v>
      </c>
      <c r="H423" s="4">
        <v>0</v>
      </c>
      <c r="I423" s="21">
        <v>0</v>
      </c>
    </row>
    <row r="425" spans="1:9" ht="13.5" thickBot="1" x14ac:dyDescent="0.25">
      <c r="D425" s="90" t="s">
        <v>109</v>
      </c>
      <c r="E425" s="90"/>
      <c r="F425" s="90"/>
      <c r="G425" s="90"/>
      <c r="H425" s="90"/>
      <c r="I425" s="90"/>
    </row>
    <row r="426" spans="1:9" ht="14.25" thickTop="1" thickBot="1" x14ac:dyDescent="0.25">
      <c r="B426" s="5" t="s">
        <v>6</v>
      </c>
      <c r="C426" s="6" t="s">
        <v>0</v>
      </c>
      <c r="D426" s="16" t="s">
        <v>7</v>
      </c>
      <c r="E426" s="17" t="s">
        <v>1</v>
      </c>
      <c r="F426" s="17" t="s">
        <v>2</v>
      </c>
      <c r="G426" s="17" t="s">
        <v>3</v>
      </c>
      <c r="H426" s="17" t="s">
        <v>4</v>
      </c>
      <c r="I426" s="18" t="s">
        <v>5</v>
      </c>
    </row>
    <row r="427" spans="1:9" x14ac:dyDescent="0.2">
      <c r="A427" s="2" t="s">
        <v>522</v>
      </c>
      <c r="B427" s="19" t="s">
        <v>8</v>
      </c>
      <c r="C427" s="9" t="s">
        <v>9</v>
      </c>
      <c r="D427" s="20">
        <v>0.20655999999999999</v>
      </c>
      <c r="E427" s="4">
        <v>0.1331</v>
      </c>
      <c r="F427" s="4">
        <v>3.7452000000000002E-3</v>
      </c>
      <c r="G427" s="4">
        <v>1.0258E-2</v>
      </c>
      <c r="H427" s="4">
        <v>0</v>
      </c>
      <c r="I427" s="21">
        <v>5.9450999999999997E-2</v>
      </c>
    </row>
    <row r="428" spans="1:9" x14ac:dyDescent="0.2">
      <c r="A428" s="2" t="s">
        <v>523</v>
      </c>
      <c r="B428" s="22" t="s">
        <v>10</v>
      </c>
      <c r="C428" s="9" t="s">
        <v>11</v>
      </c>
      <c r="D428" s="20">
        <v>3.9803000000000002E-8</v>
      </c>
      <c r="E428" s="4">
        <v>3.6342000000000002E-8</v>
      </c>
      <c r="F428" s="4">
        <v>7.5884999999999998E-12</v>
      </c>
      <c r="G428" s="4">
        <v>1.1055E-9</v>
      </c>
      <c r="H428" s="4">
        <v>0</v>
      </c>
      <c r="I428" s="21">
        <v>2.3474E-9</v>
      </c>
    </row>
    <row r="429" spans="1:9" x14ac:dyDescent="0.2">
      <c r="A429" s="2" t="s">
        <v>524</v>
      </c>
      <c r="B429" s="22" t="s">
        <v>12</v>
      </c>
      <c r="C429" s="9" t="s">
        <v>57</v>
      </c>
      <c r="D429" s="20">
        <v>3.0962999999999997E-4</v>
      </c>
      <c r="E429" s="4">
        <v>2.318E-4</v>
      </c>
      <c r="F429" s="4">
        <v>1.683E-5</v>
      </c>
      <c r="G429" s="4">
        <v>1.1985E-5</v>
      </c>
      <c r="H429" s="4">
        <v>0</v>
      </c>
      <c r="I429" s="21">
        <v>4.9020999999999997E-5</v>
      </c>
    </row>
    <row r="430" spans="1:9" x14ac:dyDescent="0.2">
      <c r="A430" s="2" t="s">
        <v>525</v>
      </c>
      <c r="B430" s="22" t="s">
        <v>13</v>
      </c>
      <c r="C430" s="9" t="s">
        <v>14</v>
      </c>
      <c r="D430" s="20">
        <v>1.0516E-4</v>
      </c>
      <c r="E430" s="4">
        <v>5.3423E-5</v>
      </c>
      <c r="F430" s="4">
        <v>3.8676E-6</v>
      </c>
      <c r="G430" s="4">
        <v>5.2625E-6</v>
      </c>
      <c r="H430" s="4">
        <v>0</v>
      </c>
      <c r="I430" s="21">
        <v>4.2611000000000002E-5</v>
      </c>
    </row>
    <row r="431" spans="1:9" x14ac:dyDescent="0.2">
      <c r="A431" s="2" t="s">
        <v>526</v>
      </c>
      <c r="B431" s="22" t="s">
        <v>15</v>
      </c>
      <c r="C431" s="9" t="s">
        <v>16</v>
      </c>
      <c r="D431" s="20">
        <v>3.4489999999999997E-5</v>
      </c>
      <c r="E431" s="4">
        <v>2.7080000000000002E-5</v>
      </c>
      <c r="F431" s="4">
        <v>1.1959000000000001E-6</v>
      </c>
      <c r="G431" s="4">
        <v>1.2234E-6</v>
      </c>
      <c r="H431" s="4">
        <v>0</v>
      </c>
      <c r="I431" s="21">
        <v>4.9906000000000001E-6</v>
      </c>
    </row>
    <row r="432" spans="1:9" x14ac:dyDescent="0.2">
      <c r="A432" s="2" t="s">
        <v>527</v>
      </c>
      <c r="B432" s="22" t="s">
        <v>17</v>
      </c>
      <c r="C432" s="9" t="s">
        <v>18</v>
      </c>
      <c r="D432" s="20">
        <v>1.1836E-6</v>
      </c>
      <c r="E432" s="4">
        <v>1.1816E-6</v>
      </c>
      <c r="F432" s="4">
        <v>1.4991E-10</v>
      </c>
      <c r="G432" s="4">
        <v>4.1159000000000002E-10</v>
      </c>
      <c r="H432" s="4">
        <v>0</v>
      </c>
      <c r="I432" s="21">
        <v>1.4746000000000001E-9</v>
      </c>
    </row>
    <row r="433" spans="1:9" x14ac:dyDescent="0.2">
      <c r="A433" s="2" t="s">
        <v>528</v>
      </c>
      <c r="B433" s="22" t="s">
        <v>19</v>
      </c>
      <c r="C433" s="9" t="s">
        <v>20</v>
      </c>
      <c r="D433" s="20">
        <v>3.2881</v>
      </c>
      <c r="E433" s="4">
        <v>2.8778999999999999</v>
      </c>
      <c r="F433" s="4">
        <v>5.2629000000000002E-2</v>
      </c>
      <c r="G433" s="4">
        <v>9.8033999999999996E-2</v>
      </c>
      <c r="H433" s="4">
        <v>0</v>
      </c>
      <c r="I433" s="21">
        <v>0.25956000000000001</v>
      </c>
    </row>
    <row r="434" spans="1:9" x14ac:dyDescent="0.2">
      <c r="A434" s="2" t="s">
        <v>529</v>
      </c>
      <c r="B434" s="22" t="s">
        <v>21</v>
      </c>
      <c r="C434" s="9" t="s">
        <v>20</v>
      </c>
      <c r="D434" s="20">
        <v>5.8414000000000001</v>
      </c>
      <c r="E434" s="4">
        <v>5.3228</v>
      </c>
      <c r="F434" s="4">
        <v>5.2967E-2</v>
      </c>
      <c r="G434" s="4">
        <v>0.16891999999999999</v>
      </c>
      <c r="H434" s="4">
        <v>0</v>
      </c>
      <c r="I434" s="21">
        <v>0.29670000000000002</v>
      </c>
    </row>
    <row r="435" spans="1:9" x14ac:dyDescent="0.2">
      <c r="A435" s="2" t="s">
        <v>530</v>
      </c>
      <c r="B435" s="22" t="s">
        <v>22</v>
      </c>
      <c r="C435" s="9" t="s">
        <v>23</v>
      </c>
      <c r="D435" s="20">
        <v>2.7772999999999999E-3</v>
      </c>
      <c r="E435" s="4">
        <v>2.6367999999999999E-3</v>
      </c>
      <c r="F435" s="4">
        <v>3.3524999999999999E-7</v>
      </c>
      <c r="G435" s="4">
        <v>8.3382999999999998E-5</v>
      </c>
      <c r="H435" s="4">
        <v>0</v>
      </c>
      <c r="I435" s="21">
        <v>5.6829000000000001E-5</v>
      </c>
    </row>
    <row r="436" spans="1:9" x14ac:dyDescent="0.2">
      <c r="A436" s="2" t="s">
        <v>531</v>
      </c>
      <c r="B436" s="22" t="s">
        <v>24</v>
      </c>
      <c r="C436" s="9" t="s">
        <v>23</v>
      </c>
      <c r="D436" s="20">
        <v>77.793999999999997</v>
      </c>
      <c r="E436" s="4">
        <v>10.055</v>
      </c>
      <c r="F436" s="4">
        <v>0.61602999999999997</v>
      </c>
      <c r="G436" s="4">
        <v>2.41</v>
      </c>
      <c r="H436" s="4">
        <v>0</v>
      </c>
      <c r="I436" s="21">
        <v>64.712999999999994</v>
      </c>
    </row>
    <row r="437" spans="1:9" ht="13.5" thickBot="1" x14ac:dyDescent="0.25">
      <c r="A437" s="2" t="s">
        <v>532</v>
      </c>
      <c r="B437" s="23" t="s">
        <v>25</v>
      </c>
      <c r="C437" s="24" t="s">
        <v>23</v>
      </c>
      <c r="D437" s="25">
        <v>35.284999999999997</v>
      </c>
      <c r="E437" s="26">
        <v>32.100999999999999</v>
      </c>
      <c r="F437" s="26">
        <v>0.15354999999999999</v>
      </c>
      <c r="G437" s="26">
        <v>0.96850000000000003</v>
      </c>
      <c r="H437" s="26">
        <v>0</v>
      </c>
      <c r="I437" s="27">
        <v>2.0621</v>
      </c>
    </row>
    <row r="438" spans="1:9" x14ac:dyDescent="0.2">
      <c r="A438" s="2" t="s">
        <v>533</v>
      </c>
      <c r="B438" s="28" t="s">
        <v>26</v>
      </c>
      <c r="C438" s="8" t="s">
        <v>20</v>
      </c>
      <c r="D438" s="29">
        <v>2.2209E-2</v>
      </c>
      <c r="E438" s="7">
        <v>1.9224000000000002E-2</v>
      </c>
      <c r="F438" s="7">
        <v>7.0586999999999993E-5</v>
      </c>
      <c r="G438" s="7">
        <v>8.6494999999999996E-4</v>
      </c>
      <c r="H438" s="7">
        <v>0</v>
      </c>
      <c r="I438" s="30">
        <v>2.0498000000000001E-3</v>
      </c>
    </row>
    <row r="439" spans="1:9" x14ac:dyDescent="0.2">
      <c r="A439" s="2" t="s">
        <v>534</v>
      </c>
      <c r="B439" s="28" t="s">
        <v>27</v>
      </c>
      <c r="C439" s="9" t="s">
        <v>20</v>
      </c>
      <c r="D439" s="20">
        <v>8.5820999999999995E-2</v>
      </c>
      <c r="E439" s="4">
        <v>8.5820999999999995E-2</v>
      </c>
      <c r="F439" s="4">
        <v>0</v>
      </c>
      <c r="G439" s="4">
        <v>0</v>
      </c>
      <c r="H439" s="4">
        <v>0</v>
      </c>
      <c r="I439" s="21">
        <v>0</v>
      </c>
    </row>
    <row r="440" spans="1:9" x14ac:dyDescent="0.2">
      <c r="A440" s="2" t="s">
        <v>535</v>
      </c>
      <c r="B440" s="28" t="s">
        <v>28</v>
      </c>
      <c r="C440" s="9" t="s">
        <v>20</v>
      </c>
      <c r="D440" s="20">
        <v>0.10803</v>
      </c>
      <c r="E440" s="4">
        <v>0.10503999999999999</v>
      </c>
      <c r="F440" s="4">
        <v>7.0586999999999993E-5</v>
      </c>
      <c r="G440" s="4">
        <v>8.6494999999999996E-4</v>
      </c>
      <c r="H440" s="4">
        <v>0</v>
      </c>
      <c r="I440" s="21">
        <v>2.0498000000000001E-3</v>
      </c>
    </row>
    <row r="441" spans="1:9" x14ac:dyDescent="0.2">
      <c r="A441" s="2" t="s">
        <v>536</v>
      </c>
      <c r="B441" s="28" t="s">
        <v>29</v>
      </c>
      <c r="C441" s="9" t="s">
        <v>20</v>
      </c>
      <c r="D441" s="20">
        <v>4.7286000000000001</v>
      </c>
      <c r="E441" s="4">
        <v>4.2389999999999999</v>
      </c>
      <c r="F441" s="4">
        <v>5.2895999999999999E-2</v>
      </c>
      <c r="G441" s="4">
        <v>0.1421</v>
      </c>
      <c r="H441" s="4">
        <v>0</v>
      </c>
      <c r="I441" s="21">
        <v>0.29465000000000002</v>
      </c>
    </row>
    <row r="442" spans="1:9" x14ac:dyDescent="0.2">
      <c r="A442" s="2" t="s">
        <v>537</v>
      </c>
      <c r="B442" s="28" t="s">
        <v>30</v>
      </c>
      <c r="C442" s="9" t="s">
        <v>20</v>
      </c>
      <c r="D442" s="20">
        <v>1.0046999999999999</v>
      </c>
      <c r="E442" s="4">
        <v>0.97877999999999998</v>
      </c>
      <c r="F442" s="4">
        <v>0</v>
      </c>
      <c r="G442" s="4">
        <v>2.5956E-2</v>
      </c>
      <c r="H442" s="4">
        <v>0</v>
      </c>
      <c r="I442" s="21">
        <v>0</v>
      </c>
    </row>
    <row r="443" spans="1:9" x14ac:dyDescent="0.2">
      <c r="A443" s="2" t="s">
        <v>538</v>
      </c>
      <c r="B443" s="28" t="s">
        <v>31</v>
      </c>
      <c r="C443" s="9" t="s">
        <v>20</v>
      </c>
      <c r="D443" s="20">
        <v>5.7332999999999998</v>
      </c>
      <c r="E443" s="4">
        <v>5.2176999999999998</v>
      </c>
      <c r="F443" s="4">
        <v>5.2895999999999999E-2</v>
      </c>
      <c r="G443" s="4">
        <v>0.16805999999999999</v>
      </c>
      <c r="H443" s="4">
        <v>0</v>
      </c>
      <c r="I443" s="21">
        <v>0.29465000000000002</v>
      </c>
    </row>
    <row r="444" spans="1:9" x14ac:dyDescent="0.2">
      <c r="A444" s="2" t="s">
        <v>539</v>
      </c>
      <c r="B444" s="28" t="s">
        <v>32</v>
      </c>
      <c r="C444" s="9" t="s">
        <v>33</v>
      </c>
      <c r="D444" s="20">
        <v>6.9909000000000004E-3</v>
      </c>
      <c r="E444" s="4">
        <v>6.9909000000000004E-3</v>
      </c>
      <c r="F444" s="4">
        <v>0</v>
      </c>
      <c r="G444" s="4">
        <v>0</v>
      </c>
      <c r="H444" s="4">
        <v>0</v>
      </c>
      <c r="I444" s="21">
        <v>0</v>
      </c>
    </row>
    <row r="445" spans="1:9" x14ac:dyDescent="0.2">
      <c r="A445" s="2" t="s">
        <v>540</v>
      </c>
      <c r="B445" s="28" t="s">
        <v>34</v>
      </c>
      <c r="C445" s="9" t="s">
        <v>20</v>
      </c>
      <c r="D445" s="20">
        <v>0</v>
      </c>
      <c r="E445" s="4">
        <v>0</v>
      </c>
      <c r="F445" s="4">
        <v>0</v>
      </c>
      <c r="G445" s="4">
        <v>0</v>
      </c>
      <c r="H445" s="4">
        <v>0</v>
      </c>
      <c r="I445" s="21">
        <v>0</v>
      </c>
    </row>
    <row r="446" spans="1:9" x14ac:dyDescent="0.2">
      <c r="A446" s="2" t="s">
        <v>541</v>
      </c>
      <c r="B446" s="28" t="s">
        <v>35</v>
      </c>
      <c r="C446" s="9" t="s">
        <v>20</v>
      </c>
      <c r="D446" s="20">
        <v>0</v>
      </c>
      <c r="E446" s="4">
        <v>0</v>
      </c>
      <c r="F446" s="4">
        <v>0</v>
      </c>
      <c r="G446" s="4">
        <v>0</v>
      </c>
      <c r="H446" s="4">
        <v>0</v>
      </c>
      <c r="I446" s="21">
        <v>0</v>
      </c>
    </row>
    <row r="447" spans="1:9" x14ac:dyDescent="0.2">
      <c r="A447" s="2" t="s">
        <v>542</v>
      </c>
      <c r="B447" s="28" t="s">
        <v>36</v>
      </c>
      <c r="C447" s="9" t="s">
        <v>33</v>
      </c>
      <c r="D447" s="20">
        <v>0.15887000000000001</v>
      </c>
      <c r="E447" s="4">
        <v>9.6918000000000004E-2</v>
      </c>
      <c r="F447" s="4">
        <v>0</v>
      </c>
      <c r="G447" s="4">
        <v>1.8948999999999999E-3</v>
      </c>
      <c r="H447" s="4">
        <v>0</v>
      </c>
      <c r="I447" s="21">
        <v>6.0059000000000001E-2</v>
      </c>
    </row>
    <row r="448" spans="1:9" x14ac:dyDescent="0.2">
      <c r="A448" s="2" t="s">
        <v>543</v>
      </c>
      <c r="B448" s="28" t="s">
        <v>37</v>
      </c>
      <c r="C448" s="9" t="s">
        <v>33</v>
      </c>
      <c r="D448" s="20">
        <v>0.12720000000000001</v>
      </c>
      <c r="E448" s="4">
        <v>5.3513999999999999E-2</v>
      </c>
      <c r="F448" s="4">
        <v>1.3310000000000001E-4</v>
      </c>
      <c r="G448" s="4">
        <v>6.7124000000000003E-3</v>
      </c>
      <c r="H448" s="4">
        <v>0</v>
      </c>
      <c r="I448" s="21">
        <v>6.6838999999999996E-2</v>
      </c>
    </row>
    <row r="449" spans="1:9" x14ac:dyDescent="0.2">
      <c r="A449" s="2" t="s">
        <v>544</v>
      </c>
      <c r="B449" s="28" t="s">
        <v>38</v>
      </c>
      <c r="C449" s="9" t="s">
        <v>33</v>
      </c>
      <c r="D449" s="20">
        <v>1.2719000000000001E-4</v>
      </c>
      <c r="E449" s="4">
        <v>1.1985E-4</v>
      </c>
      <c r="F449" s="4">
        <v>9.4795999999999997E-8</v>
      </c>
      <c r="G449" s="4">
        <v>3.7417999999999999E-6</v>
      </c>
      <c r="H449" s="4">
        <v>0</v>
      </c>
      <c r="I449" s="21">
        <v>3.5076000000000001E-6</v>
      </c>
    </row>
    <row r="450" spans="1:9" x14ac:dyDescent="0.2">
      <c r="A450" s="2" t="s">
        <v>545</v>
      </c>
      <c r="B450" s="28" t="s">
        <v>39</v>
      </c>
      <c r="C450" s="9" t="s">
        <v>33</v>
      </c>
      <c r="D450" s="20">
        <v>0</v>
      </c>
      <c r="E450" s="4">
        <v>0</v>
      </c>
      <c r="F450" s="4">
        <v>0</v>
      </c>
      <c r="G450" s="4">
        <v>0</v>
      </c>
      <c r="H450" s="4">
        <v>0</v>
      </c>
      <c r="I450" s="21">
        <v>0</v>
      </c>
    </row>
    <row r="451" spans="1:9" x14ac:dyDescent="0.2">
      <c r="A451" s="2" t="s">
        <v>546</v>
      </c>
      <c r="B451" s="28" t="s">
        <v>40</v>
      </c>
      <c r="C451" s="9" t="s">
        <v>33</v>
      </c>
      <c r="D451" s="20">
        <v>2.2669999999999999E-3</v>
      </c>
      <c r="E451" s="4">
        <v>0</v>
      </c>
      <c r="F451" s="4">
        <v>0</v>
      </c>
      <c r="G451" s="4">
        <v>2.2669999999999999E-3</v>
      </c>
      <c r="H451" s="4">
        <v>0</v>
      </c>
      <c r="I451" s="21">
        <v>0</v>
      </c>
    </row>
    <row r="452" spans="1:9" x14ac:dyDescent="0.2">
      <c r="A452" s="2" t="s">
        <v>547</v>
      </c>
      <c r="B452" s="28" t="s">
        <v>41</v>
      </c>
      <c r="C452" s="9" t="s">
        <v>33</v>
      </c>
      <c r="D452" s="20">
        <v>1.0685999999999999E-2</v>
      </c>
      <c r="E452" s="4">
        <v>0</v>
      </c>
      <c r="F452" s="4">
        <v>0</v>
      </c>
      <c r="G452" s="4">
        <v>1.0685999999999999E-2</v>
      </c>
      <c r="H452" s="4">
        <v>0</v>
      </c>
      <c r="I452" s="21">
        <v>0</v>
      </c>
    </row>
    <row r="453" spans="1:9" x14ac:dyDescent="0.2">
      <c r="A453" s="2" t="s">
        <v>548</v>
      </c>
      <c r="B453" s="28" t="s">
        <v>42</v>
      </c>
      <c r="C453" s="31" t="s">
        <v>20</v>
      </c>
      <c r="D453" s="20">
        <v>0</v>
      </c>
      <c r="E453" s="4">
        <v>0</v>
      </c>
      <c r="F453" s="4">
        <v>0</v>
      </c>
      <c r="G453" s="4">
        <v>0</v>
      </c>
      <c r="H453" s="4">
        <v>0</v>
      </c>
      <c r="I453" s="21">
        <v>0</v>
      </c>
    </row>
    <row r="455" spans="1:9" ht="13.5" thickBot="1" x14ac:dyDescent="0.25">
      <c r="D455" s="90" t="s">
        <v>110</v>
      </c>
      <c r="E455" s="90"/>
      <c r="F455" s="90"/>
      <c r="G455" s="90"/>
      <c r="H455" s="90"/>
      <c r="I455" s="90"/>
    </row>
    <row r="456" spans="1:9" ht="14.25" thickTop="1" thickBot="1" x14ac:dyDescent="0.25">
      <c r="B456" s="5" t="s">
        <v>6</v>
      </c>
      <c r="C456" s="6" t="s">
        <v>0</v>
      </c>
      <c r="D456" s="16" t="s">
        <v>7</v>
      </c>
      <c r="E456" s="17" t="s">
        <v>1</v>
      </c>
      <c r="F456" s="17" t="s">
        <v>2</v>
      </c>
      <c r="G456" s="17" t="s">
        <v>3</v>
      </c>
      <c r="H456" s="17" t="s">
        <v>4</v>
      </c>
      <c r="I456" s="18" t="s">
        <v>5</v>
      </c>
    </row>
    <row r="457" spans="1:9" x14ac:dyDescent="0.2">
      <c r="A457" s="2" t="s">
        <v>549</v>
      </c>
      <c r="B457" s="19" t="s">
        <v>8</v>
      </c>
      <c r="C457" s="9" t="s">
        <v>9</v>
      </c>
      <c r="D457" s="20">
        <v>0.20655999999999999</v>
      </c>
      <c r="E457" s="4">
        <v>0.1331</v>
      </c>
      <c r="F457" s="4">
        <v>3.7452000000000002E-3</v>
      </c>
      <c r="G457" s="4">
        <v>1.0258E-2</v>
      </c>
      <c r="H457" s="4">
        <v>0</v>
      </c>
      <c r="I457" s="21">
        <v>5.9450999999999997E-2</v>
      </c>
    </row>
    <row r="458" spans="1:9" x14ac:dyDescent="0.2">
      <c r="A458" s="2" t="s">
        <v>550</v>
      </c>
      <c r="B458" s="22" t="s">
        <v>10</v>
      </c>
      <c r="C458" s="9" t="s">
        <v>11</v>
      </c>
      <c r="D458" s="20">
        <v>3.9803000000000002E-8</v>
      </c>
      <c r="E458" s="4">
        <v>3.6342000000000002E-8</v>
      </c>
      <c r="F458" s="4">
        <v>7.5884999999999998E-12</v>
      </c>
      <c r="G458" s="4">
        <v>1.1055E-9</v>
      </c>
      <c r="H458" s="4">
        <v>0</v>
      </c>
      <c r="I458" s="21">
        <v>2.3474E-9</v>
      </c>
    </row>
    <row r="459" spans="1:9" x14ac:dyDescent="0.2">
      <c r="A459" s="2" t="s">
        <v>551</v>
      </c>
      <c r="B459" s="22" t="s">
        <v>12</v>
      </c>
      <c r="C459" s="9" t="s">
        <v>57</v>
      </c>
      <c r="D459" s="20">
        <v>3.0962999999999997E-4</v>
      </c>
      <c r="E459" s="4">
        <v>2.318E-4</v>
      </c>
      <c r="F459" s="4">
        <v>1.683E-5</v>
      </c>
      <c r="G459" s="4">
        <v>1.1985E-5</v>
      </c>
      <c r="H459" s="4">
        <v>0</v>
      </c>
      <c r="I459" s="21">
        <v>4.9020999999999997E-5</v>
      </c>
    </row>
    <row r="460" spans="1:9" x14ac:dyDescent="0.2">
      <c r="A460" s="2" t="s">
        <v>552</v>
      </c>
      <c r="B460" s="22" t="s">
        <v>13</v>
      </c>
      <c r="C460" s="9" t="s">
        <v>14</v>
      </c>
      <c r="D460" s="20">
        <v>1.0516E-4</v>
      </c>
      <c r="E460" s="4">
        <v>5.3423E-5</v>
      </c>
      <c r="F460" s="4">
        <v>3.8676E-6</v>
      </c>
      <c r="G460" s="4">
        <v>5.2625E-6</v>
      </c>
      <c r="H460" s="4">
        <v>0</v>
      </c>
      <c r="I460" s="21">
        <v>4.2611000000000002E-5</v>
      </c>
    </row>
    <row r="461" spans="1:9" x14ac:dyDescent="0.2">
      <c r="A461" s="2" t="s">
        <v>553</v>
      </c>
      <c r="B461" s="22" t="s">
        <v>15</v>
      </c>
      <c r="C461" s="9" t="s">
        <v>16</v>
      </c>
      <c r="D461" s="20">
        <v>3.4489999999999997E-5</v>
      </c>
      <c r="E461" s="4">
        <v>2.7080000000000002E-5</v>
      </c>
      <c r="F461" s="4">
        <v>1.1959000000000001E-6</v>
      </c>
      <c r="G461" s="4">
        <v>1.2234E-6</v>
      </c>
      <c r="H461" s="4">
        <v>0</v>
      </c>
      <c r="I461" s="21">
        <v>4.9906000000000001E-6</v>
      </c>
    </row>
    <row r="462" spans="1:9" x14ac:dyDescent="0.2">
      <c r="A462" s="2" t="s">
        <v>554</v>
      </c>
      <c r="B462" s="22" t="s">
        <v>17</v>
      </c>
      <c r="C462" s="9" t="s">
        <v>18</v>
      </c>
      <c r="D462" s="20">
        <v>1.1836E-6</v>
      </c>
      <c r="E462" s="4">
        <v>1.1816E-6</v>
      </c>
      <c r="F462" s="4">
        <v>1.4991E-10</v>
      </c>
      <c r="G462" s="4">
        <v>4.1159000000000002E-10</v>
      </c>
      <c r="H462" s="4">
        <v>0</v>
      </c>
      <c r="I462" s="21">
        <v>1.4746000000000001E-9</v>
      </c>
    </row>
    <row r="463" spans="1:9" x14ac:dyDescent="0.2">
      <c r="A463" s="2" t="s">
        <v>555</v>
      </c>
      <c r="B463" s="22" t="s">
        <v>19</v>
      </c>
      <c r="C463" s="9" t="s">
        <v>20</v>
      </c>
      <c r="D463" s="20">
        <v>3.2881</v>
      </c>
      <c r="E463" s="4">
        <v>2.8778999999999999</v>
      </c>
      <c r="F463" s="4">
        <v>5.2629000000000002E-2</v>
      </c>
      <c r="G463" s="4">
        <v>9.8033999999999996E-2</v>
      </c>
      <c r="H463" s="4">
        <v>0</v>
      </c>
      <c r="I463" s="21">
        <v>0.25956000000000001</v>
      </c>
    </row>
    <row r="464" spans="1:9" x14ac:dyDescent="0.2">
      <c r="A464" s="2" t="s">
        <v>556</v>
      </c>
      <c r="B464" s="22" t="s">
        <v>21</v>
      </c>
      <c r="C464" s="9" t="s">
        <v>20</v>
      </c>
      <c r="D464" s="20">
        <v>5.8414000000000001</v>
      </c>
      <c r="E464" s="4">
        <v>5.3228</v>
      </c>
      <c r="F464" s="4">
        <v>5.2967E-2</v>
      </c>
      <c r="G464" s="4">
        <v>0.16891999999999999</v>
      </c>
      <c r="H464" s="4">
        <v>0</v>
      </c>
      <c r="I464" s="21">
        <v>0.29670000000000002</v>
      </c>
    </row>
    <row r="465" spans="1:9" x14ac:dyDescent="0.2">
      <c r="A465" s="2" t="s">
        <v>557</v>
      </c>
      <c r="B465" s="22" t="s">
        <v>22</v>
      </c>
      <c r="C465" s="9" t="s">
        <v>23</v>
      </c>
      <c r="D465" s="20">
        <v>2.7772999999999999E-3</v>
      </c>
      <c r="E465" s="4">
        <v>2.6367999999999999E-3</v>
      </c>
      <c r="F465" s="4">
        <v>3.3524999999999999E-7</v>
      </c>
      <c r="G465" s="4">
        <v>8.3382999999999998E-5</v>
      </c>
      <c r="H465" s="4">
        <v>0</v>
      </c>
      <c r="I465" s="21">
        <v>5.6829000000000001E-5</v>
      </c>
    </row>
    <row r="466" spans="1:9" x14ac:dyDescent="0.2">
      <c r="A466" s="2" t="s">
        <v>558</v>
      </c>
      <c r="B466" s="22" t="s">
        <v>24</v>
      </c>
      <c r="C466" s="9" t="s">
        <v>23</v>
      </c>
      <c r="D466" s="20">
        <v>77.793999999999997</v>
      </c>
      <c r="E466" s="4">
        <v>10.055</v>
      </c>
      <c r="F466" s="4">
        <v>0.61602999999999997</v>
      </c>
      <c r="G466" s="4">
        <v>2.41</v>
      </c>
      <c r="H466" s="4">
        <v>0</v>
      </c>
      <c r="I466" s="21">
        <v>64.712999999999994</v>
      </c>
    </row>
    <row r="467" spans="1:9" ht="13.5" thickBot="1" x14ac:dyDescent="0.25">
      <c r="A467" s="2" t="s">
        <v>559</v>
      </c>
      <c r="B467" s="23" t="s">
        <v>25</v>
      </c>
      <c r="C467" s="24" t="s">
        <v>23</v>
      </c>
      <c r="D467" s="25">
        <v>35.284999999999997</v>
      </c>
      <c r="E467" s="26">
        <v>32.100999999999999</v>
      </c>
      <c r="F467" s="26">
        <v>0.15354999999999999</v>
      </c>
      <c r="G467" s="26">
        <v>0.96850000000000003</v>
      </c>
      <c r="H467" s="26">
        <v>0</v>
      </c>
      <c r="I467" s="27">
        <v>2.0621</v>
      </c>
    </row>
    <row r="468" spans="1:9" x14ac:dyDescent="0.2">
      <c r="A468" s="2" t="s">
        <v>560</v>
      </c>
      <c r="B468" s="28" t="s">
        <v>26</v>
      </c>
      <c r="C468" s="8" t="s">
        <v>20</v>
      </c>
      <c r="D468" s="29">
        <v>2.2209E-2</v>
      </c>
      <c r="E468" s="7">
        <v>1.9224000000000002E-2</v>
      </c>
      <c r="F468" s="7">
        <v>7.0586999999999993E-5</v>
      </c>
      <c r="G468" s="7">
        <v>8.6494999999999996E-4</v>
      </c>
      <c r="H468" s="7">
        <v>0</v>
      </c>
      <c r="I468" s="30">
        <v>2.0498000000000001E-3</v>
      </c>
    </row>
    <row r="469" spans="1:9" x14ac:dyDescent="0.2">
      <c r="A469" s="2" t="s">
        <v>561</v>
      </c>
      <c r="B469" s="28" t="s">
        <v>27</v>
      </c>
      <c r="C469" s="9" t="s">
        <v>20</v>
      </c>
      <c r="D469" s="20">
        <v>8.5820999999999995E-2</v>
      </c>
      <c r="E469" s="4">
        <v>8.5820999999999995E-2</v>
      </c>
      <c r="F469" s="4">
        <v>0</v>
      </c>
      <c r="G469" s="4">
        <v>0</v>
      </c>
      <c r="H469" s="4">
        <v>0</v>
      </c>
      <c r="I469" s="21">
        <v>0</v>
      </c>
    </row>
    <row r="470" spans="1:9" x14ac:dyDescent="0.2">
      <c r="A470" s="2" t="s">
        <v>562</v>
      </c>
      <c r="B470" s="28" t="s">
        <v>28</v>
      </c>
      <c r="C470" s="9" t="s">
        <v>20</v>
      </c>
      <c r="D470" s="20">
        <v>0.10803</v>
      </c>
      <c r="E470" s="4">
        <v>0.10503999999999999</v>
      </c>
      <c r="F470" s="4">
        <v>7.0586999999999993E-5</v>
      </c>
      <c r="G470" s="4">
        <v>8.6494999999999996E-4</v>
      </c>
      <c r="H470" s="4">
        <v>0</v>
      </c>
      <c r="I470" s="21">
        <v>2.0498000000000001E-3</v>
      </c>
    </row>
    <row r="471" spans="1:9" x14ac:dyDescent="0.2">
      <c r="A471" s="2" t="s">
        <v>563</v>
      </c>
      <c r="B471" s="28" t="s">
        <v>29</v>
      </c>
      <c r="C471" s="9" t="s">
        <v>20</v>
      </c>
      <c r="D471" s="20">
        <v>4.7286000000000001</v>
      </c>
      <c r="E471" s="4">
        <v>4.2389999999999999</v>
      </c>
      <c r="F471" s="4">
        <v>5.2895999999999999E-2</v>
      </c>
      <c r="G471" s="4">
        <v>0.1421</v>
      </c>
      <c r="H471" s="4">
        <v>0</v>
      </c>
      <c r="I471" s="21">
        <v>0.29465000000000002</v>
      </c>
    </row>
    <row r="472" spans="1:9" x14ac:dyDescent="0.2">
      <c r="A472" s="2" t="s">
        <v>564</v>
      </c>
      <c r="B472" s="28" t="s">
        <v>30</v>
      </c>
      <c r="C472" s="9" t="s">
        <v>20</v>
      </c>
      <c r="D472" s="20">
        <v>1.0046999999999999</v>
      </c>
      <c r="E472" s="4">
        <v>0.97877999999999998</v>
      </c>
      <c r="F472" s="4">
        <v>0</v>
      </c>
      <c r="G472" s="4">
        <v>2.5956E-2</v>
      </c>
      <c r="H472" s="4">
        <v>0</v>
      </c>
      <c r="I472" s="21">
        <v>0</v>
      </c>
    </row>
    <row r="473" spans="1:9" x14ac:dyDescent="0.2">
      <c r="A473" s="2" t="s">
        <v>565</v>
      </c>
      <c r="B473" s="28" t="s">
        <v>31</v>
      </c>
      <c r="C473" s="9" t="s">
        <v>20</v>
      </c>
      <c r="D473" s="20">
        <v>5.7332999999999998</v>
      </c>
      <c r="E473" s="4">
        <v>5.2176999999999998</v>
      </c>
      <c r="F473" s="4">
        <v>5.2895999999999999E-2</v>
      </c>
      <c r="G473" s="4">
        <v>0.16805999999999999</v>
      </c>
      <c r="H473" s="4">
        <v>0</v>
      </c>
      <c r="I473" s="21">
        <v>0.29465000000000002</v>
      </c>
    </row>
    <row r="474" spans="1:9" x14ac:dyDescent="0.2">
      <c r="A474" s="2" t="s">
        <v>566</v>
      </c>
      <c r="B474" s="28" t="s">
        <v>32</v>
      </c>
      <c r="C474" s="9" t="s">
        <v>33</v>
      </c>
      <c r="D474" s="20">
        <v>6.9909000000000004E-3</v>
      </c>
      <c r="E474" s="4">
        <v>6.9909000000000004E-3</v>
      </c>
      <c r="F474" s="4">
        <v>0</v>
      </c>
      <c r="G474" s="4">
        <v>0</v>
      </c>
      <c r="H474" s="4">
        <v>0</v>
      </c>
      <c r="I474" s="21">
        <v>0</v>
      </c>
    </row>
    <row r="475" spans="1:9" x14ac:dyDescent="0.2">
      <c r="A475" s="2" t="s">
        <v>567</v>
      </c>
      <c r="B475" s="28" t="s">
        <v>34</v>
      </c>
      <c r="C475" s="9" t="s">
        <v>20</v>
      </c>
      <c r="D475" s="20">
        <v>0</v>
      </c>
      <c r="E475" s="4">
        <v>0</v>
      </c>
      <c r="F475" s="4">
        <v>0</v>
      </c>
      <c r="G475" s="4">
        <v>0</v>
      </c>
      <c r="H475" s="4">
        <v>0</v>
      </c>
      <c r="I475" s="21">
        <v>0</v>
      </c>
    </row>
    <row r="476" spans="1:9" x14ac:dyDescent="0.2">
      <c r="A476" s="2" t="s">
        <v>568</v>
      </c>
      <c r="B476" s="28" t="s">
        <v>35</v>
      </c>
      <c r="C476" s="9" t="s">
        <v>20</v>
      </c>
      <c r="D476" s="20">
        <v>0</v>
      </c>
      <c r="E476" s="4">
        <v>0</v>
      </c>
      <c r="F476" s="4">
        <v>0</v>
      </c>
      <c r="G476" s="4">
        <v>0</v>
      </c>
      <c r="H476" s="4">
        <v>0</v>
      </c>
      <c r="I476" s="21">
        <v>0</v>
      </c>
    </row>
    <row r="477" spans="1:9" x14ac:dyDescent="0.2">
      <c r="A477" s="2" t="s">
        <v>569</v>
      </c>
      <c r="B477" s="28" t="s">
        <v>36</v>
      </c>
      <c r="C477" s="9" t="s">
        <v>33</v>
      </c>
      <c r="D477" s="20">
        <v>0.15887000000000001</v>
      </c>
      <c r="E477" s="4">
        <v>9.6918000000000004E-2</v>
      </c>
      <c r="F477" s="4">
        <v>0</v>
      </c>
      <c r="G477" s="4">
        <v>1.8948999999999999E-3</v>
      </c>
      <c r="H477" s="4">
        <v>0</v>
      </c>
      <c r="I477" s="21">
        <v>6.0059000000000001E-2</v>
      </c>
    </row>
    <row r="478" spans="1:9" x14ac:dyDescent="0.2">
      <c r="A478" s="2" t="s">
        <v>570</v>
      </c>
      <c r="B478" s="28" t="s">
        <v>37</v>
      </c>
      <c r="C478" s="9" t="s">
        <v>33</v>
      </c>
      <c r="D478" s="20">
        <v>0.12720000000000001</v>
      </c>
      <c r="E478" s="4">
        <v>5.3513999999999999E-2</v>
      </c>
      <c r="F478" s="4">
        <v>1.3310000000000001E-4</v>
      </c>
      <c r="G478" s="4">
        <v>6.7124000000000003E-3</v>
      </c>
      <c r="H478" s="4">
        <v>0</v>
      </c>
      <c r="I478" s="21">
        <v>6.6838999999999996E-2</v>
      </c>
    </row>
    <row r="479" spans="1:9" x14ac:dyDescent="0.2">
      <c r="A479" s="2" t="s">
        <v>571</v>
      </c>
      <c r="B479" s="28" t="s">
        <v>38</v>
      </c>
      <c r="C479" s="9" t="s">
        <v>33</v>
      </c>
      <c r="D479" s="20">
        <v>1.2719000000000001E-4</v>
      </c>
      <c r="E479" s="4">
        <v>1.1985E-4</v>
      </c>
      <c r="F479" s="4">
        <v>9.4795999999999997E-8</v>
      </c>
      <c r="G479" s="4">
        <v>3.7417999999999999E-6</v>
      </c>
      <c r="H479" s="4">
        <v>0</v>
      </c>
      <c r="I479" s="21">
        <v>3.5076000000000001E-6</v>
      </c>
    </row>
    <row r="480" spans="1:9" x14ac:dyDescent="0.2">
      <c r="A480" s="2" t="s">
        <v>572</v>
      </c>
      <c r="B480" s="28" t="s">
        <v>39</v>
      </c>
      <c r="C480" s="9" t="s">
        <v>33</v>
      </c>
      <c r="D480" s="20">
        <v>0</v>
      </c>
      <c r="E480" s="4">
        <v>0</v>
      </c>
      <c r="F480" s="4">
        <v>0</v>
      </c>
      <c r="G480" s="4">
        <v>0</v>
      </c>
      <c r="H480" s="4">
        <v>0</v>
      </c>
      <c r="I480" s="21">
        <v>0</v>
      </c>
    </row>
    <row r="481" spans="1:9" x14ac:dyDescent="0.2">
      <c r="A481" s="2" t="s">
        <v>573</v>
      </c>
      <c r="B481" s="28" t="s">
        <v>40</v>
      </c>
      <c r="C481" s="9" t="s">
        <v>33</v>
      </c>
      <c r="D481" s="20">
        <v>2.2669999999999999E-3</v>
      </c>
      <c r="E481" s="4">
        <v>0</v>
      </c>
      <c r="F481" s="4">
        <v>0</v>
      </c>
      <c r="G481" s="4">
        <v>2.2669999999999999E-3</v>
      </c>
      <c r="H481" s="4">
        <v>0</v>
      </c>
      <c r="I481" s="21">
        <v>0</v>
      </c>
    </row>
    <row r="482" spans="1:9" x14ac:dyDescent="0.2">
      <c r="A482" s="2" t="s">
        <v>574</v>
      </c>
      <c r="B482" s="28" t="s">
        <v>41</v>
      </c>
      <c r="C482" s="9" t="s">
        <v>33</v>
      </c>
      <c r="D482" s="20">
        <v>1.0685999999999999E-2</v>
      </c>
      <c r="E482" s="4">
        <v>0</v>
      </c>
      <c r="F482" s="4">
        <v>0</v>
      </c>
      <c r="G482" s="4">
        <v>1.0685999999999999E-2</v>
      </c>
      <c r="H482" s="4">
        <v>0</v>
      </c>
      <c r="I482" s="21">
        <v>0</v>
      </c>
    </row>
    <row r="483" spans="1:9" x14ac:dyDescent="0.2">
      <c r="A483" s="2" t="s">
        <v>575</v>
      </c>
      <c r="B483" s="28" t="s">
        <v>42</v>
      </c>
      <c r="C483" s="31" t="s">
        <v>20</v>
      </c>
      <c r="D483" s="20">
        <v>0</v>
      </c>
      <c r="E483" s="4">
        <v>0</v>
      </c>
      <c r="F483" s="4">
        <v>0</v>
      </c>
      <c r="G483" s="4">
        <v>0</v>
      </c>
      <c r="H483" s="4">
        <v>0</v>
      </c>
      <c r="I483" s="21">
        <v>0</v>
      </c>
    </row>
    <row r="485" spans="1:9" ht="13.5" thickBot="1" x14ac:dyDescent="0.25">
      <c r="D485" s="90" t="s">
        <v>111</v>
      </c>
      <c r="E485" s="90"/>
      <c r="F485" s="90"/>
      <c r="G485" s="90"/>
      <c r="H485" s="90"/>
      <c r="I485" s="90"/>
    </row>
    <row r="486" spans="1:9" ht="14.25" thickTop="1" thickBot="1" x14ac:dyDescent="0.25">
      <c r="B486" s="5" t="s">
        <v>6</v>
      </c>
      <c r="C486" s="6" t="s">
        <v>0</v>
      </c>
      <c r="D486" s="16" t="s">
        <v>7</v>
      </c>
      <c r="E486" s="17" t="s">
        <v>1</v>
      </c>
      <c r="F486" s="17" t="s">
        <v>2</v>
      </c>
      <c r="G486" s="17" t="s">
        <v>3</v>
      </c>
      <c r="H486" s="17" t="s">
        <v>4</v>
      </c>
      <c r="I486" s="18" t="s">
        <v>5</v>
      </c>
    </row>
    <row r="487" spans="1:9" x14ac:dyDescent="0.2">
      <c r="A487" s="2" t="s">
        <v>306</v>
      </c>
      <c r="B487" s="19" t="s">
        <v>8</v>
      </c>
      <c r="C487" s="9" t="s">
        <v>9</v>
      </c>
      <c r="D487" s="20">
        <v>0.26344000000000001</v>
      </c>
      <c r="E487" s="4">
        <v>0.16874</v>
      </c>
      <c r="F487" s="4">
        <v>4.8202999999999996E-3</v>
      </c>
      <c r="G487" s="4">
        <v>1.3936E-2</v>
      </c>
      <c r="H487" s="4">
        <v>0</v>
      </c>
      <c r="I487" s="21">
        <v>7.5940999999999995E-2</v>
      </c>
    </row>
    <row r="488" spans="1:9" x14ac:dyDescent="0.2">
      <c r="A488" s="2" t="s">
        <v>307</v>
      </c>
      <c r="B488" s="22" t="s">
        <v>10</v>
      </c>
      <c r="C488" s="9" t="s">
        <v>11</v>
      </c>
      <c r="D488" s="20">
        <v>4.9584999999999997E-8</v>
      </c>
      <c r="E488" s="4">
        <v>4.5205E-8</v>
      </c>
      <c r="F488" s="4">
        <v>9.7668999999999995E-12</v>
      </c>
      <c r="G488" s="4">
        <v>1.3718E-9</v>
      </c>
      <c r="H488" s="4">
        <v>0</v>
      </c>
      <c r="I488" s="21">
        <v>2.9983999999999999E-9</v>
      </c>
    </row>
    <row r="489" spans="1:9" x14ac:dyDescent="0.2">
      <c r="A489" s="2" t="s">
        <v>308</v>
      </c>
      <c r="B489" s="22" t="s">
        <v>12</v>
      </c>
      <c r="C489" s="9" t="s">
        <v>57</v>
      </c>
      <c r="D489" s="20">
        <v>3.9575E-4</v>
      </c>
      <c r="E489" s="4">
        <v>2.9597E-4</v>
      </c>
      <c r="F489" s="4">
        <v>2.1661000000000001E-5</v>
      </c>
      <c r="G489" s="4">
        <v>1.5498E-5</v>
      </c>
      <c r="H489" s="4">
        <v>0</v>
      </c>
      <c r="I489" s="21">
        <v>6.2617E-5</v>
      </c>
    </row>
    <row r="490" spans="1:9" x14ac:dyDescent="0.2">
      <c r="A490" s="2" t="s">
        <v>309</v>
      </c>
      <c r="B490" s="22" t="s">
        <v>13</v>
      </c>
      <c r="C490" s="9" t="s">
        <v>14</v>
      </c>
      <c r="D490" s="20">
        <v>1.3486999999999999E-4</v>
      </c>
      <c r="E490" s="4">
        <v>6.8337000000000007E-5</v>
      </c>
      <c r="F490" s="4">
        <v>4.9778E-6</v>
      </c>
      <c r="G490" s="4">
        <v>7.1238999999999997E-6</v>
      </c>
      <c r="H490" s="4">
        <v>0</v>
      </c>
      <c r="I490" s="21">
        <v>5.4428999999999997E-5</v>
      </c>
    </row>
    <row r="491" spans="1:9" x14ac:dyDescent="0.2">
      <c r="A491" s="2" t="s">
        <v>310</v>
      </c>
      <c r="B491" s="22" t="s">
        <v>15</v>
      </c>
      <c r="C491" s="9" t="s">
        <v>16</v>
      </c>
      <c r="D491" s="20">
        <v>4.3460000000000001E-5</v>
      </c>
      <c r="E491" s="4">
        <v>3.3957E-5</v>
      </c>
      <c r="F491" s="4">
        <v>1.5392E-6</v>
      </c>
      <c r="G491" s="4">
        <v>1.5888999999999999E-6</v>
      </c>
      <c r="H491" s="4">
        <v>0</v>
      </c>
      <c r="I491" s="21">
        <v>6.3748000000000004E-6</v>
      </c>
    </row>
    <row r="492" spans="1:9" x14ac:dyDescent="0.2">
      <c r="A492" s="2" t="s">
        <v>311</v>
      </c>
      <c r="B492" s="22" t="s">
        <v>17</v>
      </c>
      <c r="C492" s="9" t="s">
        <v>18</v>
      </c>
      <c r="D492" s="20">
        <v>1.7266999999999999E-6</v>
      </c>
      <c r="E492" s="4">
        <v>1.7240999999999999E-6</v>
      </c>
      <c r="F492" s="4">
        <v>1.9294000000000001E-10</v>
      </c>
      <c r="G492" s="4">
        <v>5.2757999999999995E-10</v>
      </c>
      <c r="H492" s="4">
        <v>0</v>
      </c>
      <c r="I492" s="21">
        <v>1.8836E-9</v>
      </c>
    </row>
    <row r="493" spans="1:9" x14ac:dyDescent="0.2">
      <c r="A493" s="2" t="s">
        <v>312</v>
      </c>
      <c r="B493" s="22" t="s">
        <v>19</v>
      </c>
      <c r="C493" s="9" t="s">
        <v>20</v>
      </c>
      <c r="D493" s="20">
        <v>4.2126999999999999</v>
      </c>
      <c r="E493" s="4">
        <v>3.6884000000000001</v>
      </c>
      <c r="F493" s="4">
        <v>6.7736000000000005E-2</v>
      </c>
      <c r="G493" s="4">
        <v>0.12506999999999999</v>
      </c>
      <c r="H493" s="4">
        <v>0</v>
      </c>
      <c r="I493" s="21">
        <v>0.33156000000000002</v>
      </c>
    </row>
    <row r="494" spans="1:9" x14ac:dyDescent="0.2">
      <c r="A494" s="2" t="s">
        <v>313</v>
      </c>
      <c r="B494" s="22" t="s">
        <v>21</v>
      </c>
      <c r="C494" s="9" t="s">
        <v>20</v>
      </c>
      <c r="D494" s="20">
        <v>7.5098000000000003</v>
      </c>
      <c r="E494" s="4">
        <v>6.8468</v>
      </c>
      <c r="F494" s="4">
        <v>6.8170999999999995E-2</v>
      </c>
      <c r="G494" s="4">
        <v>0.21584</v>
      </c>
      <c r="H494" s="4">
        <v>0</v>
      </c>
      <c r="I494" s="21">
        <v>0.37898999999999999</v>
      </c>
    </row>
    <row r="495" spans="1:9" x14ac:dyDescent="0.2">
      <c r="A495" s="2" t="s">
        <v>314</v>
      </c>
      <c r="B495" s="22" t="s">
        <v>22</v>
      </c>
      <c r="C495" s="9" t="s">
        <v>23</v>
      </c>
      <c r="D495" s="20">
        <v>3.5717000000000001E-3</v>
      </c>
      <c r="E495" s="4">
        <v>3.3906000000000001E-3</v>
      </c>
      <c r="F495" s="4">
        <v>4.3149000000000001E-7</v>
      </c>
      <c r="G495" s="4">
        <v>1.0811000000000001E-4</v>
      </c>
      <c r="H495" s="4">
        <v>0</v>
      </c>
      <c r="I495" s="21">
        <v>7.2590999999999997E-5</v>
      </c>
    </row>
    <row r="496" spans="1:9" x14ac:dyDescent="0.2">
      <c r="A496" s="2" t="s">
        <v>315</v>
      </c>
      <c r="B496" s="22" t="s">
        <v>24</v>
      </c>
      <c r="C496" s="9" t="s">
        <v>23</v>
      </c>
      <c r="D496" s="20">
        <v>99.471999999999994</v>
      </c>
      <c r="E496" s="4">
        <v>12.916</v>
      </c>
      <c r="F496" s="4">
        <v>0.79286999999999996</v>
      </c>
      <c r="G496" s="4">
        <v>3.1015999999999999</v>
      </c>
      <c r="H496" s="4">
        <v>0</v>
      </c>
      <c r="I496" s="21">
        <v>82.662000000000006</v>
      </c>
    </row>
    <row r="497" spans="1:9" ht="13.5" thickBot="1" x14ac:dyDescent="0.25">
      <c r="A497" s="2" t="s">
        <v>316</v>
      </c>
      <c r="B497" s="23" t="s">
        <v>25</v>
      </c>
      <c r="C497" s="24" t="s">
        <v>23</v>
      </c>
      <c r="D497" s="25">
        <v>44.976999999999997</v>
      </c>
      <c r="E497" s="26">
        <v>40.912999999999997</v>
      </c>
      <c r="F497" s="26">
        <v>0.19763</v>
      </c>
      <c r="G497" s="26">
        <v>1.2319</v>
      </c>
      <c r="H497" s="26">
        <v>0</v>
      </c>
      <c r="I497" s="27">
        <v>2.6341000000000001</v>
      </c>
    </row>
    <row r="498" spans="1:9" x14ac:dyDescent="0.2">
      <c r="A498" s="2" t="s">
        <v>317</v>
      </c>
      <c r="B498" s="28" t="s">
        <v>26</v>
      </c>
      <c r="C498" s="8" t="s">
        <v>20</v>
      </c>
      <c r="D498" s="29">
        <v>4.4476000000000002E-2</v>
      </c>
      <c r="E498" s="7">
        <v>4.0747999999999999E-2</v>
      </c>
      <c r="F498" s="7">
        <v>9.0849999999999999E-5</v>
      </c>
      <c r="G498" s="7">
        <v>1.0185999999999999E-3</v>
      </c>
      <c r="H498" s="7">
        <v>0</v>
      </c>
      <c r="I498" s="30">
        <v>2.6183000000000001E-3</v>
      </c>
    </row>
    <row r="499" spans="1:9" x14ac:dyDescent="0.2">
      <c r="A499" s="2" t="s">
        <v>318</v>
      </c>
      <c r="B499" s="28" t="s">
        <v>27</v>
      </c>
      <c r="C499" s="9" t="s">
        <v>20</v>
      </c>
      <c r="D499" s="20">
        <v>0.10815</v>
      </c>
      <c r="E499" s="4">
        <v>0.10815</v>
      </c>
      <c r="F499" s="4">
        <v>0</v>
      </c>
      <c r="G499" s="4">
        <v>0</v>
      </c>
      <c r="H499" s="4">
        <v>0</v>
      </c>
      <c r="I499" s="21">
        <v>0</v>
      </c>
    </row>
    <row r="500" spans="1:9" x14ac:dyDescent="0.2">
      <c r="A500" s="2" t="s">
        <v>319</v>
      </c>
      <c r="B500" s="28" t="s">
        <v>28</v>
      </c>
      <c r="C500" s="9" t="s">
        <v>20</v>
      </c>
      <c r="D500" s="20">
        <v>0.15262999999999999</v>
      </c>
      <c r="E500" s="4">
        <v>0.1489</v>
      </c>
      <c r="F500" s="4">
        <v>9.0849999999999999E-5</v>
      </c>
      <c r="G500" s="4">
        <v>1.0185999999999999E-3</v>
      </c>
      <c r="H500" s="4">
        <v>0</v>
      </c>
      <c r="I500" s="21">
        <v>2.6183000000000001E-3</v>
      </c>
    </row>
    <row r="501" spans="1:9" x14ac:dyDescent="0.2">
      <c r="A501" s="2" t="s">
        <v>320</v>
      </c>
      <c r="B501" s="28" t="s">
        <v>29</v>
      </c>
      <c r="C501" s="9" t="s">
        <v>20</v>
      </c>
      <c r="D501" s="20">
        <v>6.0377999999999998</v>
      </c>
      <c r="E501" s="4">
        <v>5.4120999999999997</v>
      </c>
      <c r="F501" s="4">
        <v>6.8080000000000002E-2</v>
      </c>
      <c r="G501" s="4">
        <v>0.18129000000000001</v>
      </c>
      <c r="H501" s="4">
        <v>0</v>
      </c>
      <c r="I501" s="21">
        <v>0.37637999999999999</v>
      </c>
    </row>
    <row r="502" spans="1:9" x14ac:dyDescent="0.2">
      <c r="A502" s="2" t="s">
        <v>321</v>
      </c>
      <c r="B502" s="28" t="s">
        <v>30</v>
      </c>
      <c r="C502" s="9" t="s">
        <v>20</v>
      </c>
      <c r="D502" s="20">
        <v>1.3192999999999999</v>
      </c>
      <c r="E502" s="4">
        <v>1.2858000000000001</v>
      </c>
      <c r="F502" s="4">
        <v>0</v>
      </c>
      <c r="G502" s="4">
        <v>3.3531999999999999E-2</v>
      </c>
      <c r="H502" s="4">
        <v>0</v>
      </c>
      <c r="I502" s="21">
        <v>0</v>
      </c>
    </row>
    <row r="503" spans="1:9" x14ac:dyDescent="0.2">
      <c r="A503" s="2" t="s">
        <v>322</v>
      </c>
      <c r="B503" s="28" t="s">
        <v>31</v>
      </c>
      <c r="C503" s="9" t="s">
        <v>20</v>
      </c>
      <c r="D503" s="20">
        <v>7.3571999999999997</v>
      </c>
      <c r="E503" s="4">
        <v>6.6978999999999997</v>
      </c>
      <c r="F503" s="4">
        <v>6.8080000000000002E-2</v>
      </c>
      <c r="G503" s="4">
        <v>0.21482000000000001</v>
      </c>
      <c r="H503" s="4">
        <v>0</v>
      </c>
      <c r="I503" s="21">
        <v>0.37637999999999999</v>
      </c>
    </row>
    <row r="504" spans="1:9" x14ac:dyDescent="0.2">
      <c r="A504" s="2" t="s">
        <v>323</v>
      </c>
      <c r="B504" s="28" t="s">
        <v>32</v>
      </c>
      <c r="C504" s="9" t="s">
        <v>33</v>
      </c>
      <c r="D504" s="20">
        <v>9.1065999999999994E-3</v>
      </c>
      <c r="E504" s="4">
        <v>9.1065999999999994E-3</v>
      </c>
      <c r="F504" s="4">
        <v>0</v>
      </c>
      <c r="G504" s="4">
        <v>0</v>
      </c>
      <c r="H504" s="4">
        <v>0</v>
      </c>
      <c r="I504" s="21">
        <v>0</v>
      </c>
    </row>
    <row r="505" spans="1:9" x14ac:dyDescent="0.2">
      <c r="A505" s="2" t="s">
        <v>324</v>
      </c>
      <c r="B505" s="28" t="s">
        <v>34</v>
      </c>
      <c r="C505" s="9" t="s">
        <v>20</v>
      </c>
      <c r="D505" s="20">
        <v>0</v>
      </c>
      <c r="E505" s="4">
        <v>0</v>
      </c>
      <c r="F505" s="4">
        <v>0</v>
      </c>
      <c r="G505" s="4">
        <v>0</v>
      </c>
      <c r="H505" s="4">
        <v>0</v>
      </c>
      <c r="I505" s="21">
        <v>0</v>
      </c>
    </row>
    <row r="506" spans="1:9" x14ac:dyDescent="0.2">
      <c r="A506" s="2" t="s">
        <v>325</v>
      </c>
      <c r="B506" s="28" t="s">
        <v>35</v>
      </c>
      <c r="C506" s="9" t="s">
        <v>20</v>
      </c>
      <c r="D506" s="20">
        <v>0</v>
      </c>
      <c r="E506" s="4">
        <v>0</v>
      </c>
      <c r="F506" s="4">
        <v>0</v>
      </c>
      <c r="G506" s="4">
        <v>0</v>
      </c>
      <c r="H506" s="4">
        <v>0</v>
      </c>
      <c r="I506" s="21">
        <v>0</v>
      </c>
    </row>
    <row r="507" spans="1:9" x14ac:dyDescent="0.2">
      <c r="A507" s="2" t="s">
        <v>326</v>
      </c>
      <c r="B507" s="28" t="s">
        <v>36</v>
      </c>
      <c r="C507" s="9" t="s">
        <v>33</v>
      </c>
      <c r="D507" s="20">
        <v>0.21978</v>
      </c>
      <c r="E507" s="4">
        <v>0.14063999999999999</v>
      </c>
      <c r="F507" s="4">
        <v>0</v>
      </c>
      <c r="G507" s="4">
        <v>2.4193999999999999E-3</v>
      </c>
      <c r="H507" s="4">
        <v>0</v>
      </c>
      <c r="I507" s="21">
        <v>7.6716000000000006E-2</v>
      </c>
    </row>
    <row r="508" spans="1:9" x14ac:dyDescent="0.2">
      <c r="A508" s="2" t="s">
        <v>327</v>
      </c>
      <c r="B508" s="28" t="s">
        <v>37</v>
      </c>
      <c r="C508" s="9" t="s">
        <v>33</v>
      </c>
      <c r="D508" s="20">
        <v>0.16281000000000001</v>
      </c>
      <c r="E508" s="4">
        <v>6.8021999999999999E-2</v>
      </c>
      <c r="F508" s="4">
        <v>1.7129999999999999E-4</v>
      </c>
      <c r="G508" s="4">
        <v>9.2428000000000007E-3</v>
      </c>
      <c r="H508" s="4">
        <v>0</v>
      </c>
      <c r="I508" s="21">
        <v>8.5376999999999995E-2</v>
      </c>
    </row>
    <row r="509" spans="1:9" x14ac:dyDescent="0.2">
      <c r="A509" s="2" t="s">
        <v>328</v>
      </c>
      <c r="B509" s="28" t="s">
        <v>38</v>
      </c>
      <c r="C509" s="9" t="s">
        <v>33</v>
      </c>
      <c r="D509" s="20">
        <v>1.4023E-4</v>
      </c>
      <c r="E509" s="4">
        <v>1.3149E-4</v>
      </c>
      <c r="F509" s="4">
        <v>1.2200999999999999E-7</v>
      </c>
      <c r="G509" s="4">
        <v>4.1423000000000001E-6</v>
      </c>
      <c r="H509" s="4">
        <v>0</v>
      </c>
      <c r="I509" s="21">
        <v>4.4804999999999997E-6</v>
      </c>
    </row>
    <row r="510" spans="1:9" x14ac:dyDescent="0.2">
      <c r="A510" s="2" t="s">
        <v>329</v>
      </c>
      <c r="B510" s="28" t="s">
        <v>39</v>
      </c>
      <c r="C510" s="9" t="s">
        <v>33</v>
      </c>
      <c r="D510" s="20">
        <v>0</v>
      </c>
      <c r="E510" s="4">
        <v>0</v>
      </c>
      <c r="F510" s="4">
        <v>0</v>
      </c>
      <c r="G510" s="4">
        <v>0</v>
      </c>
      <c r="H510" s="4">
        <v>0</v>
      </c>
      <c r="I510" s="21">
        <v>0</v>
      </c>
    </row>
    <row r="511" spans="1:9" x14ac:dyDescent="0.2">
      <c r="A511" s="2" t="s">
        <v>330</v>
      </c>
      <c r="B511" s="28" t="s">
        <v>40</v>
      </c>
      <c r="C511" s="9" t="s">
        <v>33</v>
      </c>
      <c r="D511" s="20">
        <v>3.3679999999999999E-3</v>
      </c>
      <c r="E511" s="4">
        <v>0</v>
      </c>
      <c r="F511" s="4">
        <v>0</v>
      </c>
      <c r="G511" s="4">
        <v>3.3679999999999999E-3</v>
      </c>
      <c r="H511" s="4">
        <v>0</v>
      </c>
      <c r="I511" s="21">
        <v>0</v>
      </c>
    </row>
    <row r="512" spans="1:9" x14ac:dyDescent="0.2">
      <c r="A512" s="2" t="s">
        <v>331</v>
      </c>
      <c r="B512" s="28" t="s">
        <v>41</v>
      </c>
      <c r="C512" s="9" t="s">
        <v>33</v>
      </c>
      <c r="D512" s="20">
        <v>1.3259E-2</v>
      </c>
      <c r="E512" s="4">
        <v>0</v>
      </c>
      <c r="F512" s="4">
        <v>0</v>
      </c>
      <c r="G512" s="4">
        <v>1.3259E-2</v>
      </c>
      <c r="H512" s="4">
        <v>0</v>
      </c>
      <c r="I512" s="21">
        <v>0</v>
      </c>
    </row>
    <row r="513" spans="1:9" x14ac:dyDescent="0.2">
      <c r="A513" s="2" t="s">
        <v>332</v>
      </c>
      <c r="B513" s="28" t="s">
        <v>42</v>
      </c>
      <c r="C513" s="31" t="s">
        <v>20</v>
      </c>
      <c r="D513" s="20">
        <v>0</v>
      </c>
      <c r="E513" s="4">
        <v>0</v>
      </c>
      <c r="F513" s="4">
        <v>0</v>
      </c>
      <c r="G513" s="4">
        <v>0</v>
      </c>
      <c r="H513" s="4">
        <v>0</v>
      </c>
      <c r="I513" s="21">
        <v>0</v>
      </c>
    </row>
    <row r="515" spans="1:9" ht="13.5" thickBot="1" x14ac:dyDescent="0.25">
      <c r="D515" s="90" t="s">
        <v>55</v>
      </c>
      <c r="E515" s="90"/>
      <c r="F515" s="90"/>
      <c r="G515" s="90"/>
      <c r="H515" s="90"/>
      <c r="I515" s="90"/>
    </row>
    <row r="516" spans="1:9" ht="14.25" thickTop="1" thickBot="1" x14ac:dyDescent="0.25">
      <c r="B516" s="5" t="s">
        <v>6</v>
      </c>
      <c r="C516" s="6" t="s">
        <v>0</v>
      </c>
      <c r="D516" s="16" t="s">
        <v>7</v>
      </c>
      <c r="E516" s="17" t="s">
        <v>1</v>
      </c>
      <c r="F516" s="17" t="s">
        <v>2</v>
      </c>
      <c r="G516" s="17" t="s">
        <v>3</v>
      </c>
      <c r="H516" s="17" t="s">
        <v>4</v>
      </c>
      <c r="I516" s="18" t="s">
        <v>5</v>
      </c>
    </row>
    <row r="517" spans="1:9" x14ac:dyDescent="0.2">
      <c r="A517" s="2" t="s">
        <v>576</v>
      </c>
      <c r="B517" s="19" t="s">
        <v>8</v>
      </c>
      <c r="C517" s="9" t="s">
        <v>9</v>
      </c>
      <c r="D517" s="20">
        <v>0.26344000000000001</v>
      </c>
      <c r="E517" s="4">
        <v>0.16874</v>
      </c>
      <c r="F517" s="4">
        <v>4.8202999999999996E-3</v>
      </c>
      <c r="G517" s="4">
        <v>1.3936E-2</v>
      </c>
      <c r="H517" s="4">
        <v>0</v>
      </c>
      <c r="I517" s="21">
        <v>7.5940999999999995E-2</v>
      </c>
    </row>
    <row r="518" spans="1:9" x14ac:dyDescent="0.2">
      <c r="A518" s="2" t="s">
        <v>577</v>
      </c>
      <c r="B518" s="22" t="s">
        <v>10</v>
      </c>
      <c r="C518" s="9" t="s">
        <v>11</v>
      </c>
      <c r="D518" s="20">
        <v>4.9584999999999997E-8</v>
      </c>
      <c r="E518" s="4">
        <v>4.5205E-8</v>
      </c>
      <c r="F518" s="4">
        <v>9.7668999999999995E-12</v>
      </c>
      <c r="G518" s="4">
        <v>1.3718E-9</v>
      </c>
      <c r="H518" s="4">
        <v>0</v>
      </c>
      <c r="I518" s="21">
        <v>2.9983999999999999E-9</v>
      </c>
    </row>
    <row r="519" spans="1:9" x14ac:dyDescent="0.2">
      <c r="A519" s="2" t="s">
        <v>578</v>
      </c>
      <c r="B519" s="22" t="s">
        <v>12</v>
      </c>
      <c r="C519" s="9" t="s">
        <v>57</v>
      </c>
      <c r="D519" s="20">
        <v>3.9575E-4</v>
      </c>
      <c r="E519" s="4">
        <v>2.9597E-4</v>
      </c>
      <c r="F519" s="4">
        <v>2.1661000000000001E-5</v>
      </c>
      <c r="G519" s="4">
        <v>1.5498E-5</v>
      </c>
      <c r="H519" s="4">
        <v>0</v>
      </c>
      <c r="I519" s="21">
        <v>6.2617E-5</v>
      </c>
    </row>
    <row r="520" spans="1:9" x14ac:dyDescent="0.2">
      <c r="A520" s="2" t="s">
        <v>579</v>
      </c>
      <c r="B520" s="22" t="s">
        <v>13</v>
      </c>
      <c r="C520" s="9" t="s">
        <v>14</v>
      </c>
      <c r="D520" s="20">
        <v>1.3486999999999999E-4</v>
      </c>
      <c r="E520" s="4">
        <v>6.8337000000000007E-5</v>
      </c>
      <c r="F520" s="4">
        <v>4.9778E-6</v>
      </c>
      <c r="G520" s="4">
        <v>7.1238999999999997E-6</v>
      </c>
      <c r="H520" s="4">
        <v>0</v>
      </c>
      <c r="I520" s="21">
        <v>5.4428999999999997E-5</v>
      </c>
    </row>
    <row r="521" spans="1:9" x14ac:dyDescent="0.2">
      <c r="A521" s="2" t="s">
        <v>580</v>
      </c>
      <c r="B521" s="22" t="s">
        <v>15</v>
      </c>
      <c r="C521" s="9" t="s">
        <v>16</v>
      </c>
      <c r="D521" s="20">
        <v>4.3460000000000001E-5</v>
      </c>
      <c r="E521" s="4">
        <v>3.3957E-5</v>
      </c>
      <c r="F521" s="4">
        <v>1.5392E-6</v>
      </c>
      <c r="G521" s="4">
        <v>1.5888999999999999E-6</v>
      </c>
      <c r="H521" s="4">
        <v>0</v>
      </c>
      <c r="I521" s="21">
        <v>6.3748000000000004E-6</v>
      </c>
    </row>
    <row r="522" spans="1:9" x14ac:dyDescent="0.2">
      <c r="A522" s="2" t="s">
        <v>581</v>
      </c>
      <c r="B522" s="22" t="s">
        <v>17</v>
      </c>
      <c r="C522" s="9" t="s">
        <v>18</v>
      </c>
      <c r="D522" s="20">
        <v>1.7266999999999999E-6</v>
      </c>
      <c r="E522" s="4">
        <v>1.7240999999999999E-6</v>
      </c>
      <c r="F522" s="4">
        <v>1.9294000000000001E-10</v>
      </c>
      <c r="G522" s="4">
        <v>5.2757999999999995E-10</v>
      </c>
      <c r="H522" s="4">
        <v>0</v>
      </c>
      <c r="I522" s="21">
        <v>1.8836E-9</v>
      </c>
    </row>
    <row r="523" spans="1:9" x14ac:dyDescent="0.2">
      <c r="A523" s="2" t="s">
        <v>582</v>
      </c>
      <c r="B523" s="22" t="s">
        <v>19</v>
      </c>
      <c r="C523" s="9" t="s">
        <v>20</v>
      </c>
      <c r="D523" s="20">
        <v>4.2126999999999999</v>
      </c>
      <c r="E523" s="4">
        <v>3.6884000000000001</v>
      </c>
      <c r="F523" s="4">
        <v>6.7736000000000005E-2</v>
      </c>
      <c r="G523" s="4">
        <v>0.12506999999999999</v>
      </c>
      <c r="H523" s="4">
        <v>0</v>
      </c>
      <c r="I523" s="21">
        <v>0.33156000000000002</v>
      </c>
    </row>
    <row r="524" spans="1:9" x14ac:dyDescent="0.2">
      <c r="A524" s="2" t="s">
        <v>583</v>
      </c>
      <c r="B524" s="22" t="s">
        <v>21</v>
      </c>
      <c r="C524" s="9" t="s">
        <v>20</v>
      </c>
      <c r="D524" s="20">
        <v>7.5098000000000003</v>
      </c>
      <c r="E524" s="4">
        <v>6.8468</v>
      </c>
      <c r="F524" s="4">
        <v>6.8170999999999995E-2</v>
      </c>
      <c r="G524" s="4">
        <v>0.21584</v>
      </c>
      <c r="H524" s="4">
        <v>0</v>
      </c>
      <c r="I524" s="21">
        <v>0.37898999999999999</v>
      </c>
    </row>
    <row r="525" spans="1:9" x14ac:dyDescent="0.2">
      <c r="A525" s="2" t="s">
        <v>584</v>
      </c>
      <c r="B525" s="22" t="s">
        <v>22</v>
      </c>
      <c r="C525" s="9" t="s">
        <v>23</v>
      </c>
      <c r="D525" s="20">
        <v>3.5717000000000001E-3</v>
      </c>
      <c r="E525" s="4">
        <v>3.3906000000000001E-3</v>
      </c>
      <c r="F525" s="4">
        <v>4.3149000000000001E-7</v>
      </c>
      <c r="G525" s="4">
        <v>1.0811000000000001E-4</v>
      </c>
      <c r="H525" s="4">
        <v>0</v>
      </c>
      <c r="I525" s="21">
        <v>7.2590999999999997E-5</v>
      </c>
    </row>
    <row r="526" spans="1:9" x14ac:dyDescent="0.2">
      <c r="A526" s="2" t="s">
        <v>585</v>
      </c>
      <c r="B526" s="22" t="s">
        <v>24</v>
      </c>
      <c r="C526" s="9" t="s">
        <v>23</v>
      </c>
      <c r="D526" s="20">
        <v>99.471999999999994</v>
      </c>
      <c r="E526" s="4">
        <v>12.916</v>
      </c>
      <c r="F526" s="4">
        <v>0.79286999999999996</v>
      </c>
      <c r="G526" s="4">
        <v>3.1015999999999999</v>
      </c>
      <c r="H526" s="4">
        <v>0</v>
      </c>
      <c r="I526" s="21">
        <v>82.662000000000006</v>
      </c>
    </row>
    <row r="527" spans="1:9" ht="13.5" thickBot="1" x14ac:dyDescent="0.25">
      <c r="A527" s="2" t="s">
        <v>586</v>
      </c>
      <c r="B527" s="23" t="s">
        <v>25</v>
      </c>
      <c r="C527" s="24" t="s">
        <v>23</v>
      </c>
      <c r="D527" s="25">
        <v>44.976999999999997</v>
      </c>
      <c r="E527" s="26">
        <v>40.912999999999997</v>
      </c>
      <c r="F527" s="26">
        <v>0.19763</v>
      </c>
      <c r="G527" s="26">
        <v>1.2319</v>
      </c>
      <c r="H527" s="26">
        <v>0</v>
      </c>
      <c r="I527" s="27">
        <v>2.6341000000000001</v>
      </c>
    </row>
    <row r="528" spans="1:9" x14ac:dyDescent="0.2">
      <c r="A528" s="2" t="s">
        <v>587</v>
      </c>
      <c r="B528" s="28" t="s">
        <v>26</v>
      </c>
      <c r="C528" s="8" t="s">
        <v>20</v>
      </c>
      <c r="D528" s="29">
        <v>4.4476000000000002E-2</v>
      </c>
      <c r="E528" s="7">
        <v>4.0747999999999999E-2</v>
      </c>
      <c r="F528" s="7">
        <v>9.0849999999999999E-5</v>
      </c>
      <c r="G528" s="7">
        <v>1.0185999999999999E-3</v>
      </c>
      <c r="H528" s="7">
        <v>0</v>
      </c>
      <c r="I528" s="30">
        <v>2.6183000000000001E-3</v>
      </c>
    </row>
    <row r="529" spans="1:9" x14ac:dyDescent="0.2">
      <c r="A529" s="2" t="s">
        <v>588</v>
      </c>
      <c r="B529" s="28" t="s">
        <v>27</v>
      </c>
      <c r="C529" s="9" t="s">
        <v>20</v>
      </c>
      <c r="D529" s="20">
        <v>0.10815</v>
      </c>
      <c r="E529" s="4">
        <v>0.10815</v>
      </c>
      <c r="F529" s="4">
        <v>0</v>
      </c>
      <c r="G529" s="4">
        <v>0</v>
      </c>
      <c r="H529" s="4">
        <v>0</v>
      </c>
      <c r="I529" s="21">
        <v>0</v>
      </c>
    </row>
    <row r="530" spans="1:9" x14ac:dyDescent="0.2">
      <c r="A530" s="2" t="s">
        <v>589</v>
      </c>
      <c r="B530" s="28" t="s">
        <v>28</v>
      </c>
      <c r="C530" s="9" t="s">
        <v>20</v>
      </c>
      <c r="D530" s="20">
        <v>0.15262999999999999</v>
      </c>
      <c r="E530" s="4">
        <v>0.1489</v>
      </c>
      <c r="F530" s="4">
        <v>9.0849999999999999E-5</v>
      </c>
      <c r="G530" s="4">
        <v>1.0185999999999999E-3</v>
      </c>
      <c r="H530" s="4">
        <v>0</v>
      </c>
      <c r="I530" s="21">
        <v>2.6183000000000001E-3</v>
      </c>
    </row>
    <row r="531" spans="1:9" x14ac:dyDescent="0.2">
      <c r="A531" s="2" t="s">
        <v>590</v>
      </c>
      <c r="B531" s="28" t="s">
        <v>29</v>
      </c>
      <c r="C531" s="9" t="s">
        <v>20</v>
      </c>
      <c r="D531" s="20">
        <v>6.0377999999999998</v>
      </c>
      <c r="E531" s="4">
        <v>5.4120999999999997</v>
      </c>
      <c r="F531" s="4">
        <v>6.8080000000000002E-2</v>
      </c>
      <c r="G531" s="4">
        <v>0.18129000000000001</v>
      </c>
      <c r="H531" s="4">
        <v>0</v>
      </c>
      <c r="I531" s="21">
        <v>0.37637999999999999</v>
      </c>
    </row>
    <row r="532" spans="1:9" x14ac:dyDescent="0.2">
      <c r="A532" s="2" t="s">
        <v>591</v>
      </c>
      <c r="B532" s="28" t="s">
        <v>30</v>
      </c>
      <c r="C532" s="9" t="s">
        <v>20</v>
      </c>
      <c r="D532" s="20">
        <v>1.3192999999999999</v>
      </c>
      <c r="E532" s="4">
        <v>1.2858000000000001</v>
      </c>
      <c r="F532" s="4">
        <v>0</v>
      </c>
      <c r="G532" s="4">
        <v>3.3531999999999999E-2</v>
      </c>
      <c r="H532" s="4">
        <v>0</v>
      </c>
      <c r="I532" s="21">
        <v>0</v>
      </c>
    </row>
    <row r="533" spans="1:9" x14ac:dyDescent="0.2">
      <c r="A533" s="2" t="s">
        <v>592</v>
      </c>
      <c r="B533" s="28" t="s">
        <v>31</v>
      </c>
      <c r="C533" s="9" t="s">
        <v>20</v>
      </c>
      <c r="D533" s="20">
        <v>7.3571999999999997</v>
      </c>
      <c r="E533" s="4">
        <v>6.6978999999999997</v>
      </c>
      <c r="F533" s="4">
        <v>6.8080000000000002E-2</v>
      </c>
      <c r="G533" s="4">
        <v>0.21482000000000001</v>
      </c>
      <c r="H533" s="4">
        <v>0</v>
      </c>
      <c r="I533" s="21">
        <v>0.37637999999999999</v>
      </c>
    </row>
    <row r="534" spans="1:9" x14ac:dyDescent="0.2">
      <c r="A534" s="2" t="s">
        <v>593</v>
      </c>
      <c r="B534" s="28" t="s">
        <v>32</v>
      </c>
      <c r="C534" s="9" t="s">
        <v>33</v>
      </c>
      <c r="D534" s="20">
        <v>9.1065999999999994E-3</v>
      </c>
      <c r="E534" s="4">
        <v>9.1065999999999994E-3</v>
      </c>
      <c r="F534" s="4">
        <v>0</v>
      </c>
      <c r="G534" s="4">
        <v>0</v>
      </c>
      <c r="H534" s="4">
        <v>0</v>
      </c>
      <c r="I534" s="21">
        <v>0</v>
      </c>
    </row>
    <row r="535" spans="1:9" x14ac:dyDescent="0.2">
      <c r="A535" s="2" t="s">
        <v>594</v>
      </c>
      <c r="B535" s="28" t="s">
        <v>34</v>
      </c>
      <c r="C535" s="9" t="s">
        <v>20</v>
      </c>
      <c r="D535" s="20">
        <v>0</v>
      </c>
      <c r="E535" s="4">
        <v>0</v>
      </c>
      <c r="F535" s="4">
        <v>0</v>
      </c>
      <c r="G535" s="4">
        <v>0</v>
      </c>
      <c r="H535" s="4">
        <v>0</v>
      </c>
      <c r="I535" s="21">
        <v>0</v>
      </c>
    </row>
    <row r="536" spans="1:9" x14ac:dyDescent="0.2">
      <c r="A536" s="2" t="s">
        <v>595</v>
      </c>
      <c r="B536" s="28" t="s">
        <v>35</v>
      </c>
      <c r="C536" s="9" t="s">
        <v>20</v>
      </c>
      <c r="D536" s="20">
        <v>0</v>
      </c>
      <c r="E536" s="4">
        <v>0</v>
      </c>
      <c r="F536" s="4">
        <v>0</v>
      </c>
      <c r="G536" s="4">
        <v>0</v>
      </c>
      <c r="H536" s="4">
        <v>0</v>
      </c>
      <c r="I536" s="21">
        <v>0</v>
      </c>
    </row>
    <row r="537" spans="1:9" x14ac:dyDescent="0.2">
      <c r="A537" s="2" t="s">
        <v>596</v>
      </c>
      <c r="B537" s="28" t="s">
        <v>36</v>
      </c>
      <c r="C537" s="9" t="s">
        <v>33</v>
      </c>
      <c r="D537" s="20">
        <v>0.21978</v>
      </c>
      <c r="E537" s="4">
        <v>0.14063999999999999</v>
      </c>
      <c r="F537" s="4">
        <v>0</v>
      </c>
      <c r="G537" s="4">
        <v>2.4193999999999999E-3</v>
      </c>
      <c r="H537" s="4">
        <v>0</v>
      </c>
      <c r="I537" s="21">
        <v>7.6716000000000006E-2</v>
      </c>
    </row>
    <row r="538" spans="1:9" x14ac:dyDescent="0.2">
      <c r="A538" s="2" t="s">
        <v>597</v>
      </c>
      <c r="B538" s="28" t="s">
        <v>37</v>
      </c>
      <c r="C538" s="9" t="s">
        <v>33</v>
      </c>
      <c r="D538" s="20">
        <v>0.16281000000000001</v>
      </c>
      <c r="E538" s="4">
        <v>6.8021999999999999E-2</v>
      </c>
      <c r="F538" s="4">
        <v>1.7129999999999999E-4</v>
      </c>
      <c r="G538" s="4">
        <v>9.2428000000000007E-3</v>
      </c>
      <c r="H538" s="4">
        <v>0</v>
      </c>
      <c r="I538" s="21">
        <v>8.5376999999999995E-2</v>
      </c>
    </row>
    <row r="539" spans="1:9" x14ac:dyDescent="0.2">
      <c r="A539" s="2" t="s">
        <v>598</v>
      </c>
      <c r="B539" s="28" t="s">
        <v>38</v>
      </c>
      <c r="C539" s="9" t="s">
        <v>33</v>
      </c>
      <c r="D539" s="20">
        <v>1.4023E-4</v>
      </c>
      <c r="E539" s="4">
        <v>1.3149E-4</v>
      </c>
      <c r="F539" s="4">
        <v>1.2200999999999999E-7</v>
      </c>
      <c r="G539" s="4">
        <v>4.1423000000000001E-6</v>
      </c>
      <c r="H539" s="4">
        <v>0</v>
      </c>
      <c r="I539" s="21">
        <v>4.4804999999999997E-6</v>
      </c>
    </row>
    <row r="540" spans="1:9" x14ac:dyDescent="0.2">
      <c r="A540" s="2" t="s">
        <v>599</v>
      </c>
      <c r="B540" s="28" t="s">
        <v>39</v>
      </c>
      <c r="C540" s="9" t="s">
        <v>33</v>
      </c>
      <c r="D540" s="20">
        <v>0</v>
      </c>
      <c r="E540" s="4">
        <v>0</v>
      </c>
      <c r="F540" s="4">
        <v>0</v>
      </c>
      <c r="G540" s="4">
        <v>0</v>
      </c>
      <c r="H540" s="4">
        <v>0</v>
      </c>
      <c r="I540" s="21">
        <v>0</v>
      </c>
    </row>
    <row r="541" spans="1:9" x14ac:dyDescent="0.2">
      <c r="A541" s="2" t="s">
        <v>600</v>
      </c>
      <c r="B541" s="28" t="s">
        <v>40</v>
      </c>
      <c r="C541" s="9" t="s">
        <v>33</v>
      </c>
      <c r="D541" s="20">
        <v>3.3679999999999999E-3</v>
      </c>
      <c r="E541" s="4">
        <v>0</v>
      </c>
      <c r="F541" s="4">
        <v>0</v>
      </c>
      <c r="G541" s="4">
        <v>3.3679999999999999E-3</v>
      </c>
      <c r="H541" s="4">
        <v>0</v>
      </c>
      <c r="I541" s="21">
        <v>0</v>
      </c>
    </row>
    <row r="542" spans="1:9" x14ac:dyDescent="0.2">
      <c r="A542" s="2" t="s">
        <v>601</v>
      </c>
      <c r="B542" s="28" t="s">
        <v>41</v>
      </c>
      <c r="C542" s="9" t="s">
        <v>33</v>
      </c>
      <c r="D542" s="20">
        <v>1.3259E-2</v>
      </c>
      <c r="E542" s="4">
        <v>0</v>
      </c>
      <c r="F542" s="4">
        <v>0</v>
      </c>
      <c r="G542" s="4">
        <v>1.3259E-2</v>
      </c>
      <c r="H542" s="4">
        <v>0</v>
      </c>
      <c r="I542" s="21">
        <v>0</v>
      </c>
    </row>
    <row r="543" spans="1:9" x14ac:dyDescent="0.2">
      <c r="A543" s="2" t="s">
        <v>602</v>
      </c>
      <c r="B543" s="28" t="s">
        <v>42</v>
      </c>
      <c r="C543" s="31" t="s">
        <v>20</v>
      </c>
      <c r="D543" s="20">
        <v>0</v>
      </c>
      <c r="E543" s="4">
        <v>0</v>
      </c>
      <c r="F543" s="4">
        <v>0</v>
      </c>
      <c r="G543" s="4">
        <v>0</v>
      </c>
      <c r="H543" s="4">
        <v>0</v>
      </c>
      <c r="I543" s="21">
        <v>0</v>
      </c>
    </row>
    <row r="545" spans="1:9" ht="13.5" thickBot="1" x14ac:dyDescent="0.25">
      <c r="D545" s="90" t="s">
        <v>112</v>
      </c>
      <c r="E545" s="90"/>
      <c r="F545" s="90"/>
      <c r="G545" s="90"/>
      <c r="H545" s="90"/>
      <c r="I545" s="90"/>
    </row>
    <row r="546" spans="1:9" ht="14.25" thickTop="1" thickBot="1" x14ac:dyDescent="0.25">
      <c r="B546" s="5" t="s">
        <v>6</v>
      </c>
      <c r="C546" s="6" t="s">
        <v>0</v>
      </c>
      <c r="D546" s="16" t="s">
        <v>7</v>
      </c>
      <c r="E546" s="17" t="s">
        <v>1</v>
      </c>
      <c r="F546" s="17" t="s">
        <v>2</v>
      </c>
      <c r="G546" s="17" t="s">
        <v>3</v>
      </c>
      <c r="H546" s="17" t="s">
        <v>4</v>
      </c>
      <c r="I546" s="18" t="s">
        <v>5</v>
      </c>
    </row>
    <row r="547" spans="1:9" x14ac:dyDescent="0.2">
      <c r="A547" s="2" t="s">
        <v>603</v>
      </c>
      <c r="B547" s="19" t="s">
        <v>8</v>
      </c>
      <c r="C547" s="9" t="s">
        <v>9</v>
      </c>
      <c r="D547" s="20">
        <v>0.26344000000000001</v>
      </c>
      <c r="E547" s="4">
        <v>0.16874</v>
      </c>
      <c r="F547" s="4">
        <v>4.8202999999999996E-3</v>
      </c>
      <c r="G547" s="4">
        <v>1.3936E-2</v>
      </c>
      <c r="H547" s="4">
        <v>0</v>
      </c>
      <c r="I547" s="21">
        <v>7.5940999999999995E-2</v>
      </c>
    </row>
    <row r="548" spans="1:9" x14ac:dyDescent="0.2">
      <c r="A548" s="2" t="s">
        <v>604</v>
      </c>
      <c r="B548" s="22" t="s">
        <v>10</v>
      </c>
      <c r="C548" s="9" t="s">
        <v>11</v>
      </c>
      <c r="D548" s="20">
        <v>4.9584999999999997E-8</v>
      </c>
      <c r="E548" s="4">
        <v>4.5205E-8</v>
      </c>
      <c r="F548" s="4">
        <v>9.7668999999999995E-12</v>
      </c>
      <c r="G548" s="4">
        <v>1.3718E-9</v>
      </c>
      <c r="H548" s="4">
        <v>0</v>
      </c>
      <c r="I548" s="21">
        <v>2.9983999999999999E-9</v>
      </c>
    </row>
    <row r="549" spans="1:9" x14ac:dyDescent="0.2">
      <c r="A549" s="2" t="s">
        <v>605</v>
      </c>
      <c r="B549" s="22" t="s">
        <v>12</v>
      </c>
      <c r="C549" s="9" t="s">
        <v>57</v>
      </c>
      <c r="D549" s="20">
        <v>3.9575E-4</v>
      </c>
      <c r="E549" s="4">
        <v>2.9597E-4</v>
      </c>
      <c r="F549" s="4">
        <v>2.1661000000000001E-5</v>
      </c>
      <c r="G549" s="4">
        <v>1.5498E-5</v>
      </c>
      <c r="H549" s="4">
        <v>0</v>
      </c>
      <c r="I549" s="21">
        <v>6.2617E-5</v>
      </c>
    </row>
    <row r="550" spans="1:9" x14ac:dyDescent="0.2">
      <c r="A550" s="2" t="s">
        <v>606</v>
      </c>
      <c r="B550" s="22" t="s">
        <v>13</v>
      </c>
      <c r="C550" s="9" t="s">
        <v>14</v>
      </c>
      <c r="D550" s="20">
        <v>1.3486999999999999E-4</v>
      </c>
      <c r="E550" s="4">
        <v>6.8337000000000007E-5</v>
      </c>
      <c r="F550" s="4">
        <v>4.9778E-6</v>
      </c>
      <c r="G550" s="4">
        <v>7.1238999999999997E-6</v>
      </c>
      <c r="H550" s="4">
        <v>0</v>
      </c>
      <c r="I550" s="21">
        <v>5.4428999999999997E-5</v>
      </c>
    </row>
    <row r="551" spans="1:9" x14ac:dyDescent="0.2">
      <c r="A551" s="2" t="s">
        <v>607</v>
      </c>
      <c r="B551" s="22" t="s">
        <v>15</v>
      </c>
      <c r="C551" s="9" t="s">
        <v>16</v>
      </c>
      <c r="D551" s="20">
        <v>4.3460000000000001E-5</v>
      </c>
      <c r="E551" s="4">
        <v>3.3957E-5</v>
      </c>
      <c r="F551" s="4">
        <v>1.5392E-6</v>
      </c>
      <c r="G551" s="4">
        <v>1.5888999999999999E-6</v>
      </c>
      <c r="H551" s="4">
        <v>0</v>
      </c>
      <c r="I551" s="21">
        <v>6.3748000000000004E-6</v>
      </c>
    </row>
    <row r="552" spans="1:9" x14ac:dyDescent="0.2">
      <c r="A552" s="2" t="s">
        <v>608</v>
      </c>
      <c r="B552" s="22" t="s">
        <v>17</v>
      </c>
      <c r="C552" s="9" t="s">
        <v>18</v>
      </c>
      <c r="D552" s="20">
        <v>1.7266999999999999E-6</v>
      </c>
      <c r="E552" s="4">
        <v>1.7240999999999999E-6</v>
      </c>
      <c r="F552" s="4">
        <v>1.9294000000000001E-10</v>
      </c>
      <c r="G552" s="4">
        <v>5.2757999999999995E-10</v>
      </c>
      <c r="H552" s="4">
        <v>0</v>
      </c>
      <c r="I552" s="21">
        <v>1.8836E-9</v>
      </c>
    </row>
    <row r="553" spans="1:9" x14ac:dyDescent="0.2">
      <c r="A553" s="2" t="s">
        <v>609</v>
      </c>
      <c r="B553" s="22" t="s">
        <v>19</v>
      </c>
      <c r="C553" s="9" t="s">
        <v>20</v>
      </c>
      <c r="D553" s="20">
        <v>4.2126999999999999</v>
      </c>
      <c r="E553" s="4">
        <v>3.6884000000000001</v>
      </c>
      <c r="F553" s="4">
        <v>6.7736000000000005E-2</v>
      </c>
      <c r="G553" s="4">
        <v>0.12506999999999999</v>
      </c>
      <c r="H553" s="4">
        <v>0</v>
      </c>
      <c r="I553" s="21">
        <v>0.33156000000000002</v>
      </c>
    </row>
    <row r="554" spans="1:9" x14ac:dyDescent="0.2">
      <c r="A554" s="2" t="s">
        <v>610</v>
      </c>
      <c r="B554" s="22" t="s">
        <v>21</v>
      </c>
      <c r="C554" s="9" t="s">
        <v>20</v>
      </c>
      <c r="D554" s="20">
        <v>7.5098000000000003</v>
      </c>
      <c r="E554" s="4">
        <v>6.8468</v>
      </c>
      <c r="F554" s="4">
        <v>6.8170999999999995E-2</v>
      </c>
      <c r="G554" s="4">
        <v>0.21584</v>
      </c>
      <c r="H554" s="4">
        <v>0</v>
      </c>
      <c r="I554" s="21">
        <v>0.37898999999999999</v>
      </c>
    </row>
    <row r="555" spans="1:9" x14ac:dyDescent="0.2">
      <c r="A555" s="2" t="s">
        <v>611</v>
      </c>
      <c r="B555" s="22" t="s">
        <v>22</v>
      </c>
      <c r="C555" s="9" t="s">
        <v>23</v>
      </c>
      <c r="D555" s="20">
        <v>3.5717000000000001E-3</v>
      </c>
      <c r="E555" s="4">
        <v>3.3906000000000001E-3</v>
      </c>
      <c r="F555" s="4">
        <v>4.3149000000000001E-7</v>
      </c>
      <c r="G555" s="4">
        <v>1.0811000000000001E-4</v>
      </c>
      <c r="H555" s="4">
        <v>0</v>
      </c>
      <c r="I555" s="21">
        <v>7.2590999999999997E-5</v>
      </c>
    </row>
    <row r="556" spans="1:9" x14ac:dyDescent="0.2">
      <c r="A556" s="2" t="s">
        <v>612</v>
      </c>
      <c r="B556" s="22" t="s">
        <v>24</v>
      </c>
      <c r="C556" s="9" t="s">
        <v>23</v>
      </c>
      <c r="D556" s="20">
        <v>99.471999999999994</v>
      </c>
      <c r="E556" s="4">
        <v>12.916</v>
      </c>
      <c r="F556" s="4">
        <v>0.79286999999999996</v>
      </c>
      <c r="G556" s="4">
        <v>3.1015999999999999</v>
      </c>
      <c r="H556" s="4">
        <v>0</v>
      </c>
      <c r="I556" s="21">
        <v>82.662000000000006</v>
      </c>
    </row>
    <row r="557" spans="1:9" ht="13.5" thickBot="1" x14ac:dyDescent="0.25">
      <c r="A557" s="2" t="s">
        <v>613</v>
      </c>
      <c r="B557" s="23" t="s">
        <v>25</v>
      </c>
      <c r="C557" s="24" t="s">
        <v>23</v>
      </c>
      <c r="D557" s="25">
        <v>44.976999999999997</v>
      </c>
      <c r="E557" s="26">
        <v>40.912999999999997</v>
      </c>
      <c r="F557" s="26">
        <v>0.19763</v>
      </c>
      <c r="G557" s="26">
        <v>1.2319</v>
      </c>
      <c r="H557" s="26">
        <v>0</v>
      </c>
      <c r="I557" s="27">
        <v>2.6341000000000001</v>
      </c>
    </row>
    <row r="558" spans="1:9" x14ac:dyDescent="0.2">
      <c r="A558" s="2" t="s">
        <v>614</v>
      </c>
      <c r="B558" s="28" t="s">
        <v>26</v>
      </c>
      <c r="C558" s="8" t="s">
        <v>20</v>
      </c>
      <c r="D558" s="29">
        <v>4.4476000000000002E-2</v>
      </c>
      <c r="E558" s="7">
        <v>4.0747999999999999E-2</v>
      </c>
      <c r="F558" s="7">
        <v>9.0849999999999999E-5</v>
      </c>
      <c r="G558" s="7">
        <v>1.0185999999999999E-3</v>
      </c>
      <c r="H558" s="7">
        <v>0</v>
      </c>
      <c r="I558" s="30">
        <v>2.6183000000000001E-3</v>
      </c>
    </row>
    <row r="559" spans="1:9" x14ac:dyDescent="0.2">
      <c r="A559" s="2" t="s">
        <v>615</v>
      </c>
      <c r="B559" s="28" t="s">
        <v>27</v>
      </c>
      <c r="C559" s="9" t="s">
        <v>20</v>
      </c>
      <c r="D559" s="20">
        <v>0.10815</v>
      </c>
      <c r="E559" s="4">
        <v>0.10815</v>
      </c>
      <c r="F559" s="4">
        <v>0</v>
      </c>
      <c r="G559" s="4">
        <v>0</v>
      </c>
      <c r="H559" s="4">
        <v>0</v>
      </c>
      <c r="I559" s="21">
        <v>0</v>
      </c>
    </row>
    <row r="560" spans="1:9" x14ac:dyDescent="0.2">
      <c r="A560" s="2" t="s">
        <v>616</v>
      </c>
      <c r="B560" s="28" t="s">
        <v>28</v>
      </c>
      <c r="C560" s="9" t="s">
        <v>20</v>
      </c>
      <c r="D560" s="20">
        <v>0.15262999999999999</v>
      </c>
      <c r="E560" s="4">
        <v>0.1489</v>
      </c>
      <c r="F560" s="4">
        <v>9.0849999999999999E-5</v>
      </c>
      <c r="G560" s="4">
        <v>1.0185999999999999E-3</v>
      </c>
      <c r="H560" s="4">
        <v>0</v>
      </c>
      <c r="I560" s="21">
        <v>2.6183000000000001E-3</v>
      </c>
    </row>
    <row r="561" spans="1:9" x14ac:dyDescent="0.2">
      <c r="A561" s="2" t="s">
        <v>617</v>
      </c>
      <c r="B561" s="28" t="s">
        <v>29</v>
      </c>
      <c r="C561" s="9" t="s">
        <v>20</v>
      </c>
      <c r="D561" s="20">
        <v>6.0377999999999998</v>
      </c>
      <c r="E561" s="4">
        <v>5.4120999999999997</v>
      </c>
      <c r="F561" s="4">
        <v>6.8080000000000002E-2</v>
      </c>
      <c r="G561" s="4">
        <v>0.18129000000000001</v>
      </c>
      <c r="H561" s="4">
        <v>0</v>
      </c>
      <c r="I561" s="21">
        <v>0.37637999999999999</v>
      </c>
    </row>
    <row r="562" spans="1:9" x14ac:dyDescent="0.2">
      <c r="A562" s="2" t="s">
        <v>618</v>
      </c>
      <c r="B562" s="28" t="s">
        <v>30</v>
      </c>
      <c r="C562" s="9" t="s">
        <v>20</v>
      </c>
      <c r="D562" s="20">
        <v>1.3192999999999999</v>
      </c>
      <c r="E562" s="4">
        <v>1.2858000000000001</v>
      </c>
      <c r="F562" s="4">
        <v>0</v>
      </c>
      <c r="G562" s="4">
        <v>3.3531999999999999E-2</v>
      </c>
      <c r="H562" s="4">
        <v>0</v>
      </c>
      <c r="I562" s="21">
        <v>0</v>
      </c>
    </row>
    <row r="563" spans="1:9" x14ac:dyDescent="0.2">
      <c r="A563" s="2" t="s">
        <v>619</v>
      </c>
      <c r="B563" s="28" t="s">
        <v>31</v>
      </c>
      <c r="C563" s="9" t="s">
        <v>20</v>
      </c>
      <c r="D563" s="20">
        <v>7.3571999999999997</v>
      </c>
      <c r="E563" s="4">
        <v>6.6978999999999997</v>
      </c>
      <c r="F563" s="4">
        <v>6.8080000000000002E-2</v>
      </c>
      <c r="G563" s="4">
        <v>0.21482000000000001</v>
      </c>
      <c r="H563" s="4">
        <v>0</v>
      </c>
      <c r="I563" s="21">
        <v>0.37637999999999999</v>
      </c>
    </row>
    <row r="564" spans="1:9" x14ac:dyDescent="0.2">
      <c r="A564" s="2" t="s">
        <v>620</v>
      </c>
      <c r="B564" s="28" t="s">
        <v>32</v>
      </c>
      <c r="C564" s="9" t="s">
        <v>33</v>
      </c>
      <c r="D564" s="20">
        <v>9.1065999999999994E-3</v>
      </c>
      <c r="E564" s="4">
        <v>9.1065999999999994E-3</v>
      </c>
      <c r="F564" s="4">
        <v>0</v>
      </c>
      <c r="G564" s="4">
        <v>0</v>
      </c>
      <c r="H564" s="4">
        <v>0</v>
      </c>
      <c r="I564" s="21">
        <v>0</v>
      </c>
    </row>
    <row r="565" spans="1:9" x14ac:dyDescent="0.2">
      <c r="A565" s="2" t="s">
        <v>621</v>
      </c>
      <c r="B565" s="28" t="s">
        <v>34</v>
      </c>
      <c r="C565" s="9" t="s">
        <v>20</v>
      </c>
      <c r="D565" s="20">
        <v>0</v>
      </c>
      <c r="E565" s="4">
        <v>0</v>
      </c>
      <c r="F565" s="4">
        <v>0</v>
      </c>
      <c r="G565" s="4">
        <v>0</v>
      </c>
      <c r="H565" s="4">
        <v>0</v>
      </c>
      <c r="I565" s="21">
        <v>0</v>
      </c>
    </row>
    <row r="566" spans="1:9" x14ac:dyDescent="0.2">
      <c r="A566" s="2" t="s">
        <v>622</v>
      </c>
      <c r="B566" s="28" t="s">
        <v>35</v>
      </c>
      <c r="C566" s="9" t="s">
        <v>20</v>
      </c>
      <c r="D566" s="20">
        <v>0</v>
      </c>
      <c r="E566" s="4">
        <v>0</v>
      </c>
      <c r="F566" s="4">
        <v>0</v>
      </c>
      <c r="G566" s="4">
        <v>0</v>
      </c>
      <c r="H566" s="4">
        <v>0</v>
      </c>
      <c r="I566" s="21">
        <v>0</v>
      </c>
    </row>
    <row r="567" spans="1:9" x14ac:dyDescent="0.2">
      <c r="A567" s="2" t="s">
        <v>623</v>
      </c>
      <c r="B567" s="28" t="s">
        <v>36</v>
      </c>
      <c r="C567" s="9" t="s">
        <v>33</v>
      </c>
      <c r="D567" s="20">
        <v>0.21978</v>
      </c>
      <c r="E567" s="4">
        <v>0.14063999999999999</v>
      </c>
      <c r="F567" s="4">
        <v>0</v>
      </c>
      <c r="G567" s="4">
        <v>2.4193999999999999E-3</v>
      </c>
      <c r="H567" s="4">
        <v>0</v>
      </c>
      <c r="I567" s="21">
        <v>7.6716000000000006E-2</v>
      </c>
    </row>
    <row r="568" spans="1:9" x14ac:dyDescent="0.2">
      <c r="A568" s="2" t="s">
        <v>624</v>
      </c>
      <c r="B568" s="28" t="s">
        <v>37</v>
      </c>
      <c r="C568" s="9" t="s">
        <v>33</v>
      </c>
      <c r="D568" s="20">
        <v>0.16281000000000001</v>
      </c>
      <c r="E568" s="4">
        <v>6.8021999999999999E-2</v>
      </c>
      <c r="F568" s="4">
        <v>1.7129999999999999E-4</v>
      </c>
      <c r="G568" s="4">
        <v>9.2428000000000007E-3</v>
      </c>
      <c r="H568" s="4">
        <v>0</v>
      </c>
      <c r="I568" s="21">
        <v>8.5376999999999995E-2</v>
      </c>
    </row>
    <row r="569" spans="1:9" x14ac:dyDescent="0.2">
      <c r="A569" s="2" t="s">
        <v>625</v>
      </c>
      <c r="B569" s="28" t="s">
        <v>38</v>
      </c>
      <c r="C569" s="9" t="s">
        <v>33</v>
      </c>
      <c r="D569" s="20">
        <v>1.4023E-4</v>
      </c>
      <c r="E569" s="4">
        <v>1.3149E-4</v>
      </c>
      <c r="F569" s="4">
        <v>1.2200999999999999E-7</v>
      </c>
      <c r="G569" s="4">
        <v>4.1423000000000001E-6</v>
      </c>
      <c r="H569" s="4">
        <v>0</v>
      </c>
      <c r="I569" s="21">
        <v>4.4804999999999997E-6</v>
      </c>
    </row>
    <row r="570" spans="1:9" x14ac:dyDescent="0.2">
      <c r="A570" s="2" t="s">
        <v>626</v>
      </c>
      <c r="B570" s="28" t="s">
        <v>39</v>
      </c>
      <c r="C570" s="9" t="s">
        <v>33</v>
      </c>
      <c r="D570" s="20">
        <v>0</v>
      </c>
      <c r="E570" s="4">
        <v>0</v>
      </c>
      <c r="F570" s="4">
        <v>0</v>
      </c>
      <c r="G570" s="4">
        <v>0</v>
      </c>
      <c r="H570" s="4">
        <v>0</v>
      </c>
      <c r="I570" s="21">
        <v>0</v>
      </c>
    </row>
    <row r="571" spans="1:9" x14ac:dyDescent="0.2">
      <c r="A571" s="2" t="s">
        <v>627</v>
      </c>
      <c r="B571" s="28" t="s">
        <v>40</v>
      </c>
      <c r="C571" s="9" t="s">
        <v>33</v>
      </c>
      <c r="D571" s="20">
        <v>3.3679999999999999E-3</v>
      </c>
      <c r="E571" s="4">
        <v>0</v>
      </c>
      <c r="F571" s="4">
        <v>0</v>
      </c>
      <c r="G571" s="4">
        <v>3.3679999999999999E-3</v>
      </c>
      <c r="H571" s="4">
        <v>0</v>
      </c>
      <c r="I571" s="21">
        <v>0</v>
      </c>
    </row>
    <row r="572" spans="1:9" x14ac:dyDescent="0.2">
      <c r="A572" s="2" t="s">
        <v>628</v>
      </c>
      <c r="B572" s="28" t="s">
        <v>41</v>
      </c>
      <c r="C572" s="9" t="s">
        <v>33</v>
      </c>
      <c r="D572" s="20">
        <v>1.3259E-2</v>
      </c>
      <c r="E572" s="4">
        <v>0</v>
      </c>
      <c r="F572" s="4">
        <v>0</v>
      </c>
      <c r="G572" s="4">
        <v>1.3259E-2</v>
      </c>
      <c r="H572" s="4">
        <v>0</v>
      </c>
      <c r="I572" s="21">
        <v>0</v>
      </c>
    </row>
    <row r="573" spans="1:9" x14ac:dyDescent="0.2">
      <c r="A573" s="2" t="s">
        <v>629</v>
      </c>
      <c r="B573" s="28" t="s">
        <v>42</v>
      </c>
      <c r="C573" s="31" t="s">
        <v>20</v>
      </c>
      <c r="D573" s="20">
        <v>0</v>
      </c>
      <c r="E573" s="4">
        <v>0</v>
      </c>
      <c r="F573" s="4">
        <v>0</v>
      </c>
      <c r="G573" s="4">
        <v>0</v>
      </c>
      <c r="H573" s="4">
        <v>0</v>
      </c>
      <c r="I573" s="21">
        <v>0</v>
      </c>
    </row>
    <row r="575" spans="1:9" ht="13.5" thickBot="1" x14ac:dyDescent="0.25">
      <c r="D575" s="90" t="s">
        <v>113</v>
      </c>
      <c r="E575" s="90"/>
      <c r="F575" s="90"/>
      <c r="G575" s="90"/>
      <c r="H575" s="90"/>
      <c r="I575" s="90"/>
    </row>
    <row r="576" spans="1:9" ht="14.25" thickTop="1" thickBot="1" x14ac:dyDescent="0.25">
      <c r="B576" s="5" t="s">
        <v>6</v>
      </c>
      <c r="C576" s="6" t="s">
        <v>0</v>
      </c>
      <c r="D576" s="16" t="s">
        <v>7</v>
      </c>
      <c r="E576" s="17" t="s">
        <v>1</v>
      </c>
      <c r="F576" s="17" t="s">
        <v>2</v>
      </c>
      <c r="G576" s="17" t="s">
        <v>3</v>
      </c>
      <c r="H576" s="17" t="s">
        <v>4</v>
      </c>
      <c r="I576" s="18" t="s">
        <v>5</v>
      </c>
    </row>
    <row r="577" spans="1:9" x14ac:dyDescent="0.2">
      <c r="A577" s="2" t="s">
        <v>630</v>
      </c>
      <c r="B577" s="19" t="s">
        <v>8</v>
      </c>
      <c r="C577" s="9" t="s">
        <v>9</v>
      </c>
      <c r="D577" s="20">
        <v>0.26344000000000001</v>
      </c>
      <c r="E577" s="4">
        <v>0.16874</v>
      </c>
      <c r="F577" s="4">
        <v>4.8202999999999996E-3</v>
      </c>
      <c r="G577" s="4">
        <v>1.3936E-2</v>
      </c>
      <c r="H577" s="4">
        <v>0</v>
      </c>
      <c r="I577" s="21">
        <v>7.5940999999999995E-2</v>
      </c>
    </row>
    <row r="578" spans="1:9" x14ac:dyDescent="0.2">
      <c r="A578" s="2" t="s">
        <v>631</v>
      </c>
      <c r="B578" s="22" t="s">
        <v>10</v>
      </c>
      <c r="C578" s="9" t="s">
        <v>11</v>
      </c>
      <c r="D578" s="20">
        <v>4.9584999999999997E-8</v>
      </c>
      <c r="E578" s="4">
        <v>4.5205E-8</v>
      </c>
      <c r="F578" s="4">
        <v>9.7668999999999995E-12</v>
      </c>
      <c r="G578" s="4">
        <v>1.3718E-9</v>
      </c>
      <c r="H578" s="4">
        <v>0</v>
      </c>
      <c r="I578" s="21">
        <v>2.9983999999999999E-9</v>
      </c>
    </row>
    <row r="579" spans="1:9" x14ac:dyDescent="0.2">
      <c r="A579" s="2" t="s">
        <v>632</v>
      </c>
      <c r="B579" s="22" t="s">
        <v>12</v>
      </c>
      <c r="C579" s="9" t="s">
        <v>57</v>
      </c>
      <c r="D579" s="20">
        <v>3.9575E-4</v>
      </c>
      <c r="E579" s="4">
        <v>2.9597E-4</v>
      </c>
      <c r="F579" s="4">
        <v>2.1661000000000001E-5</v>
      </c>
      <c r="G579" s="4">
        <v>1.5498E-5</v>
      </c>
      <c r="H579" s="4">
        <v>0</v>
      </c>
      <c r="I579" s="21">
        <v>6.2617E-5</v>
      </c>
    </row>
    <row r="580" spans="1:9" x14ac:dyDescent="0.2">
      <c r="A580" s="2" t="s">
        <v>633</v>
      </c>
      <c r="B580" s="22" t="s">
        <v>13</v>
      </c>
      <c r="C580" s="9" t="s">
        <v>14</v>
      </c>
      <c r="D580" s="20">
        <v>1.3486999999999999E-4</v>
      </c>
      <c r="E580" s="4">
        <v>6.8337000000000007E-5</v>
      </c>
      <c r="F580" s="4">
        <v>4.9778E-6</v>
      </c>
      <c r="G580" s="4">
        <v>7.1238999999999997E-6</v>
      </c>
      <c r="H580" s="4">
        <v>0</v>
      </c>
      <c r="I580" s="21">
        <v>5.4428999999999997E-5</v>
      </c>
    </row>
    <row r="581" spans="1:9" x14ac:dyDescent="0.2">
      <c r="A581" s="2" t="s">
        <v>634</v>
      </c>
      <c r="B581" s="22" t="s">
        <v>15</v>
      </c>
      <c r="C581" s="9" t="s">
        <v>16</v>
      </c>
      <c r="D581" s="20">
        <v>4.3460000000000001E-5</v>
      </c>
      <c r="E581" s="4">
        <v>3.3957E-5</v>
      </c>
      <c r="F581" s="4">
        <v>1.5392E-6</v>
      </c>
      <c r="G581" s="4">
        <v>1.5888999999999999E-6</v>
      </c>
      <c r="H581" s="4">
        <v>0</v>
      </c>
      <c r="I581" s="21">
        <v>6.3748000000000004E-6</v>
      </c>
    </row>
    <row r="582" spans="1:9" x14ac:dyDescent="0.2">
      <c r="A582" s="2" t="s">
        <v>635</v>
      </c>
      <c r="B582" s="22" t="s">
        <v>17</v>
      </c>
      <c r="C582" s="9" t="s">
        <v>18</v>
      </c>
      <c r="D582" s="20">
        <v>1.7266999999999999E-6</v>
      </c>
      <c r="E582" s="4">
        <v>1.7240999999999999E-6</v>
      </c>
      <c r="F582" s="4">
        <v>1.9294000000000001E-10</v>
      </c>
      <c r="G582" s="4">
        <v>5.2757999999999995E-10</v>
      </c>
      <c r="H582" s="4">
        <v>0</v>
      </c>
      <c r="I582" s="21">
        <v>1.8836E-9</v>
      </c>
    </row>
    <row r="583" spans="1:9" x14ac:dyDescent="0.2">
      <c r="A583" s="2" t="s">
        <v>636</v>
      </c>
      <c r="B583" s="22" t="s">
        <v>19</v>
      </c>
      <c r="C583" s="9" t="s">
        <v>20</v>
      </c>
      <c r="D583" s="20">
        <v>4.2126999999999999</v>
      </c>
      <c r="E583" s="4">
        <v>3.6884000000000001</v>
      </c>
      <c r="F583" s="4">
        <v>6.7736000000000005E-2</v>
      </c>
      <c r="G583" s="4">
        <v>0.12506999999999999</v>
      </c>
      <c r="H583" s="4">
        <v>0</v>
      </c>
      <c r="I583" s="21">
        <v>0.33156000000000002</v>
      </c>
    </row>
    <row r="584" spans="1:9" x14ac:dyDescent="0.2">
      <c r="A584" s="2" t="s">
        <v>637</v>
      </c>
      <c r="B584" s="22" t="s">
        <v>21</v>
      </c>
      <c r="C584" s="9" t="s">
        <v>20</v>
      </c>
      <c r="D584" s="20">
        <v>7.5098000000000003</v>
      </c>
      <c r="E584" s="4">
        <v>6.8468</v>
      </c>
      <c r="F584" s="4">
        <v>6.8170999999999995E-2</v>
      </c>
      <c r="G584" s="4">
        <v>0.21584</v>
      </c>
      <c r="H584" s="4">
        <v>0</v>
      </c>
      <c r="I584" s="21">
        <v>0.37898999999999999</v>
      </c>
    </row>
    <row r="585" spans="1:9" x14ac:dyDescent="0.2">
      <c r="A585" s="2" t="s">
        <v>638</v>
      </c>
      <c r="B585" s="22" t="s">
        <v>22</v>
      </c>
      <c r="C585" s="9" t="s">
        <v>23</v>
      </c>
      <c r="D585" s="20">
        <v>3.5717000000000001E-3</v>
      </c>
      <c r="E585" s="4">
        <v>3.3906000000000001E-3</v>
      </c>
      <c r="F585" s="4">
        <v>4.3149000000000001E-7</v>
      </c>
      <c r="G585" s="4">
        <v>1.0811000000000001E-4</v>
      </c>
      <c r="H585" s="4">
        <v>0</v>
      </c>
      <c r="I585" s="21">
        <v>7.2590999999999997E-5</v>
      </c>
    </row>
    <row r="586" spans="1:9" x14ac:dyDescent="0.2">
      <c r="A586" s="2" t="s">
        <v>639</v>
      </c>
      <c r="B586" s="22" t="s">
        <v>24</v>
      </c>
      <c r="C586" s="9" t="s">
        <v>23</v>
      </c>
      <c r="D586" s="20">
        <v>99.471999999999994</v>
      </c>
      <c r="E586" s="4">
        <v>12.916</v>
      </c>
      <c r="F586" s="4">
        <v>0.79286999999999996</v>
      </c>
      <c r="G586" s="4">
        <v>3.1015999999999999</v>
      </c>
      <c r="H586" s="4">
        <v>0</v>
      </c>
      <c r="I586" s="21">
        <v>82.662000000000006</v>
      </c>
    </row>
    <row r="587" spans="1:9" ht="13.5" thickBot="1" x14ac:dyDescent="0.25">
      <c r="A587" s="2" t="s">
        <v>640</v>
      </c>
      <c r="B587" s="23" t="s">
        <v>25</v>
      </c>
      <c r="C587" s="24" t="s">
        <v>23</v>
      </c>
      <c r="D587" s="25">
        <v>44.976999999999997</v>
      </c>
      <c r="E587" s="26">
        <v>40.912999999999997</v>
      </c>
      <c r="F587" s="26">
        <v>0.19763</v>
      </c>
      <c r="G587" s="26">
        <v>1.2319</v>
      </c>
      <c r="H587" s="26">
        <v>0</v>
      </c>
      <c r="I587" s="27">
        <v>2.6341000000000001</v>
      </c>
    </row>
    <row r="588" spans="1:9" x14ac:dyDescent="0.2">
      <c r="A588" s="2" t="s">
        <v>641</v>
      </c>
      <c r="B588" s="28" t="s">
        <v>26</v>
      </c>
      <c r="C588" s="8" t="s">
        <v>20</v>
      </c>
      <c r="D588" s="29">
        <v>4.4476000000000002E-2</v>
      </c>
      <c r="E588" s="7">
        <v>4.0747999999999999E-2</v>
      </c>
      <c r="F588" s="7">
        <v>9.0849999999999999E-5</v>
      </c>
      <c r="G588" s="7">
        <v>1.0185999999999999E-3</v>
      </c>
      <c r="H588" s="7">
        <v>0</v>
      </c>
      <c r="I588" s="30">
        <v>2.6183000000000001E-3</v>
      </c>
    </row>
    <row r="589" spans="1:9" x14ac:dyDescent="0.2">
      <c r="A589" s="2" t="s">
        <v>642</v>
      </c>
      <c r="B589" s="28" t="s">
        <v>27</v>
      </c>
      <c r="C589" s="9" t="s">
        <v>20</v>
      </c>
      <c r="D589" s="20">
        <v>0.10815</v>
      </c>
      <c r="E589" s="4">
        <v>0.10815</v>
      </c>
      <c r="F589" s="4">
        <v>0</v>
      </c>
      <c r="G589" s="4">
        <v>0</v>
      </c>
      <c r="H589" s="4">
        <v>0</v>
      </c>
      <c r="I589" s="21">
        <v>0</v>
      </c>
    </row>
    <row r="590" spans="1:9" x14ac:dyDescent="0.2">
      <c r="A590" s="2" t="s">
        <v>643</v>
      </c>
      <c r="B590" s="28" t="s">
        <v>28</v>
      </c>
      <c r="C590" s="9" t="s">
        <v>20</v>
      </c>
      <c r="D590" s="20">
        <v>0.15262999999999999</v>
      </c>
      <c r="E590" s="4">
        <v>0.1489</v>
      </c>
      <c r="F590" s="4">
        <v>9.0849999999999999E-5</v>
      </c>
      <c r="G590" s="4">
        <v>1.0185999999999999E-3</v>
      </c>
      <c r="H590" s="4">
        <v>0</v>
      </c>
      <c r="I590" s="21">
        <v>2.6183000000000001E-3</v>
      </c>
    </row>
    <row r="591" spans="1:9" x14ac:dyDescent="0.2">
      <c r="A591" s="2" t="s">
        <v>644</v>
      </c>
      <c r="B591" s="28" t="s">
        <v>29</v>
      </c>
      <c r="C591" s="9" t="s">
        <v>20</v>
      </c>
      <c r="D591" s="20">
        <v>6.0377999999999998</v>
      </c>
      <c r="E591" s="4">
        <v>5.4120999999999997</v>
      </c>
      <c r="F591" s="4">
        <v>6.8080000000000002E-2</v>
      </c>
      <c r="G591" s="4">
        <v>0.18129000000000001</v>
      </c>
      <c r="H591" s="4">
        <v>0</v>
      </c>
      <c r="I591" s="21">
        <v>0.37637999999999999</v>
      </c>
    </row>
    <row r="592" spans="1:9" x14ac:dyDescent="0.2">
      <c r="A592" s="2" t="s">
        <v>645</v>
      </c>
      <c r="B592" s="28" t="s">
        <v>30</v>
      </c>
      <c r="C592" s="9" t="s">
        <v>20</v>
      </c>
      <c r="D592" s="20">
        <v>1.3192999999999999</v>
      </c>
      <c r="E592" s="4">
        <v>1.2858000000000001</v>
      </c>
      <c r="F592" s="4">
        <v>0</v>
      </c>
      <c r="G592" s="4">
        <v>3.3531999999999999E-2</v>
      </c>
      <c r="H592" s="4">
        <v>0</v>
      </c>
      <c r="I592" s="21">
        <v>0</v>
      </c>
    </row>
    <row r="593" spans="1:9" x14ac:dyDescent="0.2">
      <c r="A593" s="2" t="s">
        <v>646</v>
      </c>
      <c r="B593" s="28" t="s">
        <v>31</v>
      </c>
      <c r="C593" s="9" t="s">
        <v>20</v>
      </c>
      <c r="D593" s="20">
        <v>7.3571999999999997</v>
      </c>
      <c r="E593" s="4">
        <v>6.6978999999999997</v>
      </c>
      <c r="F593" s="4">
        <v>6.8080000000000002E-2</v>
      </c>
      <c r="G593" s="4">
        <v>0.21482000000000001</v>
      </c>
      <c r="H593" s="4">
        <v>0</v>
      </c>
      <c r="I593" s="21">
        <v>0.37637999999999999</v>
      </c>
    </row>
    <row r="594" spans="1:9" x14ac:dyDescent="0.2">
      <c r="A594" s="2" t="s">
        <v>647</v>
      </c>
      <c r="B594" s="28" t="s">
        <v>32</v>
      </c>
      <c r="C594" s="9" t="s">
        <v>33</v>
      </c>
      <c r="D594" s="20">
        <v>9.1065999999999994E-3</v>
      </c>
      <c r="E594" s="4">
        <v>9.1065999999999994E-3</v>
      </c>
      <c r="F594" s="4">
        <v>0</v>
      </c>
      <c r="G594" s="4">
        <v>0</v>
      </c>
      <c r="H594" s="4">
        <v>0</v>
      </c>
      <c r="I594" s="21">
        <v>0</v>
      </c>
    </row>
    <row r="595" spans="1:9" x14ac:dyDescent="0.2">
      <c r="A595" s="2" t="s">
        <v>648</v>
      </c>
      <c r="B595" s="28" t="s">
        <v>34</v>
      </c>
      <c r="C595" s="9" t="s">
        <v>20</v>
      </c>
      <c r="D595" s="20">
        <v>0</v>
      </c>
      <c r="E595" s="4">
        <v>0</v>
      </c>
      <c r="F595" s="4">
        <v>0</v>
      </c>
      <c r="G595" s="4">
        <v>0</v>
      </c>
      <c r="H595" s="4">
        <v>0</v>
      </c>
      <c r="I595" s="21">
        <v>0</v>
      </c>
    </row>
    <row r="596" spans="1:9" x14ac:dyDescent="0.2">
      <c r="A596" s="2" t="s">
        <v>649</v>
      </c>
      <c r="B596" s="28" t="s">
        <v>35</v>
      </c>
      <c r="C596" s="9" t="s">
        <v>20</v>
      </c>
      <c r="D596" s="20">
        <v>0</v>
      </c>
      <c r="E596" s="4">
        <v>0</v>
      </c>
      <c r="F596" s="4">
        <v>0</v>
      </c>
      <c r="G596" s="4">
        <v>0</v>
      </c>
      <c r="H596" s="4">
        <v>0</v>
      </c>
      <c r="I596" s="21">
        <v>0</v>
      </c>
    </row>
    <row r="597" spans="1:9" x14ac:dyDescent="0.2">
      <c r="A597" s="2" t="s">
        <v>650</v>
      </c>
      <c r="B597" s="28" t="s">
        <v>36</v>
      </c>
      <c r="C597" s="9" t="s">
        <v>33</v>
      </c>
      <c r="D597" s="20">
        <v>0.21978</v>
      </c>
      <c r="E597" s="4">
        <v>0.14063999999999999</v>
      </c>
      <c r="F597" s="4">
        <v>0</v>
      </c>
      <c r="G597" s="4">
        <v>2.4193999999999999E-3</v>
      </c>
      <c r="H597" s="4">
        <v>0</v>
      </c>
      <c r="I597" s="21">
        <v>7.6716000000000006E-2</v>
      </c>
    </row>
    <row r="598" spans="1:9" x14ac:dyDescent="0.2">
      <c r="A598" s="2" t="s">
        <v>651</v>
      </c>
      <c r="B598" s="28" t="s">
        <v>37</v>
      </c>
      <c r="C598" s="9" t="s">
        <v>33</v>
      </c>
      <c r="D598" s="20">
        <v>0.16281000000000001</v>
      </c>
      <c r="E598" s="4">
        <v>6.8021999999999999E-2</v>
      </c>
      <c r="F598" s="4">
        <v>1.7129999999999999E-4</v>
      </c>
      <c r="G598" s="4">
        <v>9.2428000000000007E-3</v>
      </c>
      <c r="H598" s="4">
        <v>0</v>
      </c>
      <c r="I598" s="21">
        <v>8.5376999999999995E-2</v>
      </c>
    </row>
    <row r="599" spans="1:9" x14ac:dyDescent="0.2">
      <c r="A599" s="2" t="s">
        <v>652</v>
      </c>
      <c r="B599" s="28" t="s">
        <v>38</v>
      </c>
      <c r="C599" s="9" t="s">
        <v>33</v>
      </c>
      <c r="D599" s="20">
        <v>1.4023E-4</v>
      </c>
      <c r="E599" s="4">
        <v>1.3149E-4</v>
      </c>
      <c r="F599" s="4">
        <v>1.2200999999999999E-7</v>
      </c>
      <c r="G599" s="4">
        <v>4.1423000000000001E-6</v>
      </c>
      <c r="H599" s="4">
        <v>0</v>
      </c>
      <c r="I599" s="21">
        <v>4.4804999999999997E-6</v>
      </c>
    </row>
    <row r="600" spans="1:9" x14ac:dyDescent="0.2">
      <c r="A600" s="2" t="s">
        <v>653</v>
      </c>
      <c r="B600" s="28" t="s">
        <v>39</v>
      </c>
      <c r="C600" s="9" t="s">
        <v>33</v>
      </c>
      <c r="D600" s="20">
        <v>0</v>
      </c>
      <c r="E600" s="4">
        <v>0</v>
      </c>
      <c r="F600" s="4">
        <v>0</v>
      </c>
      <c r="G600" s="4">
        <v>0</v>
      </c>
      <c r="H600" s="4">
        <v>0</v>
      </c>
      <c r="I600" s="21">
        <v>0</v>
      </c>
    </row>
    <row r="601" spans="1:9" x14ac:dyDescent="0.2">
      <c r="A601" s="2" t="s">
        <v>654</v>
      </c>
      <c r="B601" s="28" t="s">
        <v>40</v>
      </c>
      <c r="C601" s="9" t="s">
        <v>33</v>
      </c>
      <c r="D601" s="20">
        <v>3.3679999999999999E-3</v>
      </c>
      <c r="E601" s="4">
        <v>0</v>
      </c>
      <c r="F601" s="4">
        <v>0</v>
      </c>
      <c r="G601" s="4">
        <v>3.3679999999999999E-3</v>
      </c>
      <c r="H601" s="4">
        <v>0</v>
      </c>
      <c r="I601" s="21">
        <v>0</v>
      </c>
    </row>
    <row r="602" spans="1:9" x14ac:dyDescent="0.2">
      <c r="A602" s="2" t="s">
        <v>655</v>
      </c>
      <c r="B602" s="28" t="s">
        <v>41</v>
      </c>
      <c r="C602" s="9" t="s">
        <v>33</v>
      </c>
      <c r="D602" s="20">
        <v>1.3259E-2</v>
      </c>
      <c r="E602" s="4">
        <v>0</v>
      </c>
      <c r="F602" s="4">
        <v>0</v>
      </c>
      <c r="G602" s="4">
        <v>1.3259E-2</v>
      </c>
      <c r="H602" s="4">
        <v>0</v>
      </c>
      <c r="I602" s="21">
        <v>0</v>
      </c>
    </row>
    <row r="603" spans="1:9" x14ac:dyDescent="0.2">
      <c r="A603" s="2" t="s">
        <v>656</v>
      </c>
      <c r="B603" s="28" t="s">
        <v>42</v>
      </c>
      <c r="C603" s="31" t="s">
        <v>20</v>
      </c>
      <c r="D603" s="20">
        <v>0</v>
      </c>
      <c r="E603" s="4">
        <v>0</v>
      </c>
      <c r="F603" s="4">
        <v>0</v>
      </c>
      <c r="G603" s="4">
        <v>0</v>
      </c>
      <c r="H603" s="4">
        <v>0</v>
      </c>
      <c r="I603" s="21">
        <v>0</v>
      </c>
    </row>
    <row r="605" spans="1:9" ht="13.5" thickBot="1" x14ac:dyDescent="0.25">
      <c r="D605" s="90" t="s">
        <v>114</v>
      </c>
      <c r="E605" s="90"/>
      <c r="F605" s="90"/>
      <c r="G605" s="90"/>
      <c r="H605" s="90"/>
      <c r="I605" s="90"/>
    </row>
    <row r="606" spans="1:9" ht="14.25" thickTop="1" thickBot="1" x14ac:dyDescent="0.25">
      <c r="B606" s="5" t="s">
        <v>6</v>
      </c>
      <c r="C606" s="6" t="s">
        <v>0</v>
      </c>
      <c r="D606" s="16" t="s">
        <v>7</v>
      </c>
      <c r="E606" s="17" t="s">
        <v>1</v>
      </c>
      <c r="F606" s="17" t="s">
        <v>2</v>
      </c>
      <c r="G606" s="17" t="s">
        <v>3</v>
      </c>
      <c r="H606" s="17" t="s">
        <v>4</v>
      </c>
      <c r="I606" s="18" t="s">
        <v>5</v>
      </c>
    </row>
    <row r="607" spans="1:9" x14ac:dyDescent="0.2">
      <c r="A607" s="2" t="s">
        <v>657</v>
      </c>
      <c r="B607" s="19" t="s">
        <v>8</v>
      </c>
      <c r="C607" s="9" t="s">
        <v>9</v>
      </c>
      <c r="D607" s="20">
        <v>0.33749000000000001</v>
      </c>
      <c r="E607" s="4">
        <v>0.21454999999999999</v>
      </c>
      <c r="F607" s="4">
        <v>6.0545E-3</v>
      </c>
      <c r="G607" s="4">
        <v>1.6083E-2</v>
      </c>
      <c r="H607" s="4">
        <v>0</v>
      </c>
      <c r="I607" s="21">
        <v>0.1008</v>
      </c>
    </row>
    <row r="608" spans="1:9" x14ac:dyDescent="0.2">
      <c r="A608" s="2" t="s">
        <v>658</v>
      </c>
      <c r="B608" s="22" t="s">
        <v>10</v>
      </c>
      <c r="C608" s="9" t="s">
        <v>11</v>
      </c>
      <c r="D608" s="20">
        <v>6.2835999999999994E-8</v>
      </c>
      <c r="E608" s="4">
        <v>5.7085999999999999E-8</v>
      </c>
      <c r="F608" s="4">
        <v>1.2268000000000001E-11</v>
      </c>
      <c r="G608" s="4">
        <v>1.7572999999999999E-9</v>
      </c>
      <c r="H608" s="4">
        <v>0</v>
      </c>
      <c r="I608" s="21">
        <v>3.9799999999999999E-9</v>
      </c>
    </row>
    <row r="609" spans="1:9" x14ac:dyDescent="0.2">
      <c r="A609" s="2" t="s">
        <v>659</v>
      </c>
      <c r="B609" s="22" t="s">
        <v>12</v>
      </c>
      <c r="C609" s="9" t="s">
        <v>57</v>
      </c>
      <c r="D609" s="20">
        <v>5.0212E-4</v>
      </c>
      <c r="E609" s="4">
        <v>3.7321000000000001E-4</v>
      </c>
      <c r="F609" s="4">
        <v>2.7206999999999999E-5</v>
      </c>
      <c r="G609" s="4">
        <v>1.859E-5</v>
      </c>
      <c r="H609" s="4">
        <v>0</v>
      </c>
      <c r="I609" s="21">
        <v>8.3115000000000006E-5</v>
      </c>
    </row>
    <row r="610" spans="1:9" x14ac:dyDescent="0.2">
      <c r="A610" s="2" t="s">
        <v>660</v>
      </c>
      <c r="B610" s="22" t="s">
        <v>13</v>
      </c>
      <c r="C610" s="9" t="s">
        <v>14</v>
      </c>
      <c r="D610" s="20">
        <v>1.7295E-4</v>
      </c>
      <c r="E610" s="4">
        <v>8.6229000000000004E-5</v>
      </c>
      <c r="F610" s="4">
        <v>6.2523000000000003E-6</v>
      </c>
      <c r="G610" s="4">
        <v>8.2258000000000001E-6</v>
      </c>
      <c r="H610" s="4">
        <v>0</v>
      </c>
      <c r="I610" s="21">
        <v>7.2245999999999999E-5</v>
      </c>
    </row>
    <row r="611" spans="1:9" x14ac:dyDescent="0.2">
      <c r="A611" s="2" t="s">
        <v>661</v>
      </c>
      <c r="B611" s="22" t="s">
        <v>15</v>
      </c>
      <c r="C611" s="9" t="s">
        <v>16</v>
      </c>
      <c r="D611" s="20">
        <v>5.4123999999999999E-5</v>
      </c>
      <c r="E611" s="4">
        <v>4.1829999999999998E-5</v>
      </c>
      <c r="F611" s="4">
        <v>1.9333000000000002E-6</v>
      </c>
      <c r="G611" s="4">
        <v>1.8987999999999999E-6</v>
      </c>
      <c r="H611" s="4">
        <v>0</v>
      </c>
      <c r="I611" s="21">
        <v>8.4616000000000004E-6</v>
      </c>
    </row>
    <row r="612" spans="1:9" x14ac:dyDescent="0.2">
      <c r="A612" s="2" t="s">
        <v>662</v>
      </c>
      <c r="B612" s="22" t="s">
        <v>17</v>
      </c>
      <c r="C612" s="9" t="s">
        <v>18</v>
      </c>
      <c r="D612" s="20">
        <v>1.7319000000000001E-6</v>
      </c>
      <c r="E612" s="4">
        <v>1.7285000000000001E-6</v>
      </c>
      <c r="F612" s="4">
        <v>2.4234000000000001E-10</v>
      </c>
      <c r="G612" s="4">
        <v>6.7921999999999996E-10</v>
      </c>
      <c r="H612" s="4">
        <v>0</v>
      </c>
      <c r="I612" s="21">
        <v>2.5002000000000001E-9</v>
      </c>
    </row>
    <row r="613" spans="1:9" x14ac:dyDescent="0.2">
      <c r="A613" s="2" t="s">
        <v>663</v>
      </c>
      <c r="B613" s="22" t="s">
        <v>19</v>
      </c>
      <c r="C613" s="9" t="s">
        <v>20</v>
      </c>
      <c r="D613" s="20">
        <v>5.4256000000000002</v>
      </c>
      <c r="E613" s="4">
        <v>4.7401</v>
      </c>
      <c r="F613" s="4">
        <v>8.5080000000000003E-2</v>
      </c>
      <c r="G613" s="4">
        <v>0.16036</v>
      </c>
      <c r="H613" s="4">
        <v>0</v>
      </c>
      <c r="I613" s="21">
        <v>0.44008999999999998</v>
      </c>
    </row>
    <row r="614" spans="1:9" x14ac:dyDescent="0.2">
      <c r="A614" s="2" t="s">
        <v>664</v>
      </c>
      <c r="B614" s="22" t="s">
        <v>21</v>
      </c>
      <c r="C614" s="9" t="s">
        <v>20</v>
      </c>
      <c r="D614" s="20">
        <v>9.7203999999999997</v>
      </c>
      <c r="E614" s="4">
        <v>8.8514999999999997</v>
      </c>
      <c r="F614" s="4">
        <v>8.5625000000000007E-2</v>
      </c>
      <c r="G614" s="4">
        <v>0.28017999999999998</v>
      </c>
      <c r="H614" s="4">
        <v>0</v>
      </c>
      <c r="I614" s="21">
        <v>0.50305999999999995</v>
      </c>
    </row>
    <row r="615" spans="1:9" x14ac:dyDescent="0.2">
      <c r="A615" s="2" t="s">
        <v>665</v>
      </c>
      <c r="B615" s="22" t="s">
        <v>22</v>
      </c>
      <c r="C615" s="9" t="s">
        <v>23</v>
      </c>
      <c r="D615" s="20">
        <v>4.7165000000000002E-3</v>
      </c>
      <c r="E615" s="4">
        <v>4.4781999999999999E-3</v>
      </c>
      <c r="F615" s="4">
        <v>5.4196999999999998E-7</v>
      </c>
      <c r="G615" s="4">
        <v>1.4144E-4</v>
      </c>
      <c r="H615" s="4">
        <v>0</v>
      </c>
      <c r="I615" s="21">
        <v>9.6353000000000004E-5</v>
      </c>
    </row>
    <row r="616" spans="1:9" x14ac:dyDescent="0.2">
      <c r="A616" s="2" t="s">
        <v>666</v>
      </c>
      <c r="B616" s="22" t="s">
        <v>24</v>
      </c>
      <c r="C616" s="9" t="s">
        <v>23</v>
      </c>
      <c r="D616" s="20">
        <v>131.72</v>
      </c>
      <c r="E616" s="4">
        <v>16.97</v>
      </c>
      <c r="F616" s="4">
        <v>0.99587000000000003</v>
      </c>
      <c r="G616" s="4">
        <v>4.0288000000000004</v>
      </c>
      <c r="H616" s="4">
        <v>0</v>
      </c>
      <c r="I616" s="21">
        <v>109.72</v>
      </c>
    </row>
    <row r="617" spans="1:9" ht="13.5" thickBot="1" x14ac:dyDescent="0.25">
      <c r="A617" s="2" t="s">
        <v>667</v>
      </c>
      <c r="B617" s="23" t="s">
        <v>25</v>
      </c>
      <c r="C617" s="24" t="s">
        <v>23</v>
      </c>
      <c r="D617" s="25">
        <v>57.563000000000002</v>
      </c>
      <c r="E617" s="26">
        <v>52.22</v>
      </c>
      <c r="F617" s="26">
        <v>0.24823000000000001</v>
      </c>
      <c r="G617" s="26">
        <v>1.5981000000000001</v>
      </c>
      <c r="H617" s="26">
        <v>0</v>
      </c>
      <c r="I617" s="27">
        <v>3.4963000000000002</v>
      </c>
    </row>
    <row r="618" spans="1:9" x14ac:dyDescent="0.2">
      <c r="A618" s="2" t="s">
        <v>668</v>
      </c>
      <c r="B618" s="28" t="s">
        <v>26</v>
      </c>
      <c r="C618" s="8" t="s">
        <v>20</v>
      </c>
      <c r="D618" s="29">
        <v>5.0262000000000001E-2</v>
      </c>
      <c r="E618" s="7">
        <v>4.5485999999999999E-2</v>
      </c>
      <c r="F618" s="7">
        <v>1.1411E-4</v>
      </c>
      <c r="G618" s="7">
        <v>1.1867E-3</v>
      </c>
      <c r="H618" s="7">
        <v>0</v>
      </c>
      <c r="I618" s="30">
        <v>3.4754E-3</v>
      </c>
    </row>
    <row r="619" spans="1:9" x14ac:dyDescent="0.2">
      <c r="A619" s="2" t="s">
        <v>669</v>
      </c>
      <c r="B619" s="28" t="s">
        <v>27</v>
      </c>
      <c r="C619" s="9" t="s">
        <v>20</v>
      </c>
      <c r="D619" s="20">
        <v>0.10815</v>
      </c>
      <c r="E619" s="4">
        <v>0.10815</v>
      </c>
      <c r="F619" s="4">
        <v>0</v>
      </c>
      <c r="G619" s="4">
        <v>0</v>
      </c>
      <c r="H619" s="4">
        <v>0</v>
      </c>
      <c r="I619" s="21">
        <v>0</v>
      </c>
    </row>
    <row r="620" spans="1:9" x14ac:dyDescent="0.2">
      <c r="A620" s="2" t="s">
        <v>670</v>
      </c>
      <c r="B620" s="28" t="s">
        <v>28</v>
      </c>
      <c r="C620" s="9" t="s">
        <v>20</v>
      </c>
      <c r="D620" s="20">
        <v>0.15842000000000001</v>
      </c>
      <c r="E620" s="4">
        <v>0.15364</v>
      </c>
      <c r="F620" s="4">
        <v>1.1411E-4</v>
      </c>
      <c r="G620" s="4">
        <v>1.1867E-3</v>
      </c>
      <c r="H620" s="4">
        <v>0</v>
      </c>
      <c r="I620" s="21">
        <v>3.4754E-3</v>
      </c>
    </row>
    <row r="621" spans="1:9" x14ac:dyDescent="0.2">
      <c r="A621" s="2" t="s">
        <v>671</v>
      </c>
      <c r="B621" s="28" t="s">
        <v>29</v>
      </c>
      <c r="C621" s="9" t="s">
        <v>20</v>
      </c>
      <c r="D621" s="20">
        <v>7.8490000000000002</v>
      </c>
      <c r="E621" s="4">
        <v>7.0298999999999996</v>
      </c>
      <c r="F621" s="4">
        <v>8.5511000000000004E-2</v>
      </c>
      <c r="G621" s="4">
        <v>0.23399</v>
      </c>
      <c r="H621" s="4">
        <v>0</v>
      </c>
      <c r="I621" s="21">
        <v>0.49958000000000002</v>
      </c>
    </row>
    <row r="622" spans="1:9" x14ac:dyDescent="0.2">
      <c r="A622" s="2" t="s">
        <v>672</v>
      </c>
      <c r="B622" s="28" t="s">
        <v>30</v>
      </c>
      <c r="C622" s="9" t="s">
        <v>20</v>
      </c>
      <c r="D622" s="20">
        <v>1.7130000000000001</v>
      </c>
      <c r="E622" s="4">
        <v>1.6679999999999999</v>
      </c>
      <c r="F622" s="4">
        <v>0</v>
      </c>
      <c r="G622" s="4">
        <v>4.4996000000000001E-2</v>
      </c>
      <c r="H622" s="4">
        <v>0</v>
      </c>
      <c r="I622" s="21">
        <v>0</v>
      </c>
    </row>
    <row r="623" spans="1:9" x14ac:dyDescent="0.2">
      <c r="A623" s="2" t="s">
        <v>673</v>
      </c>
      <c r="B623" s="28" t="s">
        <v>31</v>
      </c>
      <c r="C623" s="9" t="s">
        <v>20</v>
      </c>
      <c r="D623" s="20">
        <v>9.5619999999999994</v>
      </c>
      <c r="E623" s="4">
        <v>8.6979000000000006</v>
      </c>
      <c r="F623" s="4">
        <v>8.5511000000000004E-2</v>
      </c>
      <c r="G623" s="4">
        <v>0.27899000000000002</v>
      </c>
      <c r="H623" s="4">
        <v>0</v>
      </c>
      <c r="I623" s="21">
        <v>0.49958000000000002</v>
      </c>
    </row>
    <row r="624" spans="1:9" x14ac:dyDescent="0.2">
      <c r="A624" s="2" t="s">
        <v>674</v>
      </c>
      <c r="B624" s="28" t="s">
        <v>32</v>
      </c>
      <c r="C624" s="9" t="s">
        <v>33</v>
      </c>
      <c r="D624" s="20">
        <v>9.1065999999999994E-3</v>
      </c>
      <c r="E624" s="4">
        <v>9.1065999999999994E-3</v>
      </c>
      <c r="F624" s="4">
        <v>0</v>
      </c>
      <c r="G624" s="4">
        <v>0</v>
      </c>
      <c r="H624" s="4">
        <v>0</v>
      </c>
      <c r="I624" s="21">
        <v>0</v>
      </c>
    </row>
    <row r="625" spans="1:9" x14ac:dyDescent="0.2">
      <c r="A625" s="2" t="s">
        <v>675</v>
      </c>
      <c r="B625" s="28" t="s">
        <v>34</v>
      </c>
      <c r="C625" s="9" t="s">
        <v>20</v>
      </c>
      <c r="D625" s="20">
        <v>0</v>
      </c>
      <c r="E625" s="4">
        <v>0</v>
      </c>
      <c r="F625" s="4">
        <v>0</v>
      </c>
      <c r="G625" s="4">
        <v>0</v>
      </c>
      <c r="H625" s="4">
        <v>0</v>
      </c>
      <c r="I625" s="21">
        <v>0</v>
      </c>
    </row>
    <row r="626" spans="1:9" x14ac:dyDescent="0.2">
      <c r="A626" s="2" t="s">
        <v>676</v>
      </c>
      <c r="B626" s="28" t="s">
        <v>35</v>
      </c>
      <c r="C626" s="9" t="s">
        <v>20</v>
      </c>
      <c r="D626" s="20">
        <v>0</v>
      </c>
      <c r="E626" s="4">
        <v>0</v>
      </c>
      <c r="F626" s="4">
        <v>0</v>
      </c>
      <c r="G626" s="4">
        <v>0</v>
      </c>
      <c r="H626" s="4">
        <v>0</v>
      </c>
      <c r="I626" s="21">
        <v>0</v>
      </c>
    </row>
    <row r="627" spans="1:9" x14ac:dyDescent="0.2">
      <c r="A627" s="2" t="s">
        <v>677</v>
      </c>
      <c r="B627" s="28" t="s">
        <v>36</v>
      </c>
      <c r="C627" s="9" t="s">
        <v>33</v>
      </c>
      <c r="D627" s="20">
        <v>0.24729999999999999</v>
      </c>
      <c r="E627" s="4">
        <v>0.14226</v>
      </c>
      <c r="F627" s="4">
        <v>0</v>
      </c>
      <c r="G627" s="4">
        <v>3.2098999999999999E-3</v>
      </c>
      <c r="H627" s="4">
        <v>0</v>
      </c>
      <c r="I627" s="21">
        <v>0.10183</v>
      </c>
    </row>
    <row r="628" spans="1:9" x14ac:dyDescent="0.2">
      <c r="A628" s="2" t="s">
        <v>678</v>
      </c>
      <c r="B628" s="28" t="s">
        <v>37</v>
      </c>
      <c r="C628" s="9" t="s">
        <v>33</v>
      </c>
      <c r="D628" s="20">
        <v>0.21149999999999999</v>
      </c>
      <c r="E628" s="4">
        <v>8.7305999999999995E-2</v>
      </c>
      <c r="F628" s="4">
        <v>2.1515999999999999E-4</v>
      </c>
      <c r="G628" s="4">
        <v>1.0647999999999999E-2</v>
      </c>
      <c r="H628" s="4">
        <v>0</v>
      </c>
      <c r="I628" s="21">
        <v>0.11333</v>
      </c>
    </row>
    <row r="629" spans="1:9" x14ac:dyDescent="0.2">
      <c r="A629" s="2" t="s">
        <v>679</v>
      </c>
      <c r="B629" s="28" t="s">
        <v>38</v>
      </c>
      <c r="C629" s="9" t="s">
        <v>33</v>
      </c>
      <c r="D629" s="20">
        <v>1.5454999999999999E-4</v>
      </c>
      <c r="E629" s="4">
        <v>1.4389000000000001E-4</v>
      </c>
      <c r="F629" s="4">
        <v>1.5325E-7</v>
      </c>
      <c r="G629" s="4">
        <v>4.5585999999999999E-6</v>
      </c>
      <c r="H629" s="4">
        <v>0</v>
      </c>
      <c r="I629" s="21">
        <v>5.9471000000000002E-6</v>
      </c>
    </row>
    <row r="630" spans="1:9" x14ac:dyDescent="0.2">
      <c r="A630" s="2" t="s">
        <v>680</v>
      </c>
      <c r="B630" s="28" t="s">
        <v>39</v>
      </c>
      <c r="C630" s="9" t="s">
        <v>33</v>
      </c>
      <c r="D630" s="20">
        <v>0</v>
      </c>
      <c r="E630" s="4">
        <v>0</v>
      </c>
      <c r="F630" s="4">
        <v>0</v>
      </c>
      <c r="G630" s="4">
        <v>0</v>
      </c>
      <c r="H630" s="4">
        <v>0</v>
      </c>
      <c r="I630" s="21">
        <v>0</v>
      </c>
    </row>
    <row r="631" spans="1:9" x14ac:dyDescent="0.2">
      <c r="A631" s="2" t="s">
        <v>681</v>
      </c>
      <c r="B631" s="28" t="s">
        <v>40</v>
      </c>
      <c r="C631" s="9" t="s">
        <v>33</v>
      </c>
      <c r="D631" s="20">
        <v>3.3679999999999999E-3</v>
      </c>
      <c r="E631" s="4">
        <v>0</v>
      </c>
      <c r="F631" s="4">
        <v>0</v>
      </c>
      <c r="G631" s="4">
        <v>3.3679999999999999E-3</v>
      </c>
      <c r="H631" s="4">
        <v>0</v>
      </c>
      <c r="I631" s="21">
        <v>0</v>
      </c>
    </row>
    <row r="632" spans="1:9" x14ac:dyDescent="0.2">
      <c r="A632" s="2" t="s">
        <v>682</v>
      </c>
      <c r="B632" s="28" t="s">
        <v>41</v>
      </c>
      <c r="C632" s="9" t="s">
        <v>33</v>
      </c>
      <c r="D632" s="20">
        <v>1.3259E-2</v>
      </c>
      <c r="E632" s="4">
        <v>0</v>
      </c>
      <c r="F632" s="4">
        <v>0</v>
      </c>
      <c r="G632" s="4">
        <v>1.3259E-2</v>
      </c>
      <c r="H632" s="4">
        <v>0</v>
      </c>
      <c r="I632" s="21">
        <v>0</v>
      </c>
    </row>
    <row r="633" spans="1:9" x14ac:dyDescent="0.2">
      <c r="A633" s="2" t="s">
        <v>683</v>
      </c>
      <c r="B633" s="28" t="s">
        <v>42</v>
      </c>
      <c r="C633" s="31" t="s">
        <v>20</v>
      </c>
      <c r="D633" s="20">
        <v>0</v>
      </c>
      <c r="E633" s="4">
        <v>0</v>
      </c>
      <c r="F633" s="4">
        <v>0</v>
      </c>
      <c r="G633" s="4">
        <v>0</v>
      </c>
      <c r="H633" s="4">
        <v>0</v>
      </c>
      <c r="I633" s="21">
        <v>0</v>
      </c>
    </row>
    <row r="635" spans="1:9" ht="13.5" thickBot="1" x14ac:dyDescent="0.25">
      <c r="D635" s="90" t="s">
        <v>116</v>
      </c>
      <c r="E635" s="90"/>
      <c r="F635" s="90"/>
      <c r="G635" s="90"/>
      <c r="H635" s="90"/>
      <c r="I635" s="90"/>
    </row>
    <row r="636" spans="1:9" ht="14.25" thickTop="1" thickBot="1" x14ac:dyDescent="0.25">
      <c r="B636" s="5" t="s">
        <v>6</v>
      </c>
      <c r="C636" s="6" t="s">
        <v>0</v>
      </c>
      <c r="D636" s="16" t="s">
        <v>7</v>
      </c>
      <c r="E636" s="17" t="s">
        <v>1</v>
      </c>
      <c r="F636" s="17" t="s">
        <v>2</v>
      </c>
      <c r="G636" s="17" t="s">
        <v>3</v>
      </c>
      <c r="H636" s="17" t="s">
        <v>4</v>
      </c>
      <c r="I636" s="18" t="s">
        <v>5</v>
      </c>
    </row>
    <row r="637" spans="1:9" x14ac:dyDescent="0.2">
      <c r="A637" s="2" t="s">
        <v>684</v>
      </c>
      <c r="B637" s="19" t="s">
        <v>8</v>
      </c>
      <c r="C637" s="9" t="s">
        <v>9</v>
      </c>
      <c r="D637" s="20">
        <v>0.33749000000000001</v>
      </c>
      <c r="E637" s="4">
        <v>0.21454999999999999</v>
      </c>
      <c r="F637" s="4">
        <v>6.0545E-3</v>
      </c>
      <c r="G637" s="4">
        <v>1.6083E-2</v>
      </c>
      <c r="H637" s="4">
        <v>0</v>
      </c>
      <c r="I637" s="21">
        <v>0.1008</v>
      </c>
    </row>
    <row r="638" spans="1:9" x14ac:dyDescent="0.2">
      <c r="A638" s="2" t="s">
        <v>685</v>
      </c>
      <c r="B638" s="22" t="s">
        <v>10</v>
      </c>
      <c r="C638" s="9" t="s">
        <v>11</v>
      </c>
      <c r="D638" s="20">
        <v>6.2835999999999994E-8</v>
      </c>
      <c r="E638" s="4">
        <v>5.7085999999999999E-8</v>
      </c>
      <c r="F638" s="4">
        <v>1.2268000000000001E-11</v>
      </c>
      <c r="G638" s="4">
        <v>1.7572999999999999E-9</v>
      </c>
      <c r="H638" s="4">
        <v>0</v>
      </c>
      <c r="I638" s="21">
        <v>3.9799999999999999E-9</v>
      </c>
    </row>
    <row r="639" spans="1:9" x14ac:dyDescent="0.2">
      <c r="A639" s="2" t="s">
        <v>686</v>
      </c>
      <c r="B639" s="22" t="s">
        <v>12</v>
      </c>
      <c r="C639" s="9" t="s">
        <v>57</v>
      </c>
      <c r="D639" s="20">
        <v>5.0212E-4</v>
      </c>
      <c r="E639" s="4">
        <v>3.7321000000000001E-4</v>
      </c>
      <c r="F639" s="4">
        <v>2.7206999999999999E-5</v>
      </c>
      <c r="G639" s="4">
        <v>1.859E-5</v>
      </c>
      <c r="H639" s="4">
        <v>0</v>
      </c>
      <c r="I639" s="21">
        <v>8.3115000000000006E-5</v>
      </c>
    </row>
    <row r="640" spans="1:9" x14ac:dyDescent="0.2">
      <c r="A640" s="2" t="s">
        <v>687</v>
      </c>
      <c r="B640" s="22" t="s">
        <v>13</v>
      </c>
      <c r="C640" s="9" t="s">
        <v>14</v>
      </c>
      <c r="D640" s="20">
        <v>1.7295E-4</v>
      </c>
      <c r="E640" s="4">
        <v>8.6229000000000004E-5</v>
      </c>
      <c r="F640" s="4">
        <v>6.2523000000000003E-6</v>
      </c>
      <c r="G640" s="4">
        <v>8.2258000000000001E-6</v>
      </c>
      <c r="H640" s="4">
        <v>0</v>
      </c>
      <c r="I640" s="21">
        <v>7.2245999999999999E-5</v>
      </c>
    </row>
    <row r="641" spans="1:9" x14ac:dyDescent="0.2">
      <c r="A641" s="2" t="s">
        <v>688</v>
      </c>
      <c r="B641" s="22" t="s">
        <v>15</v>
      </c>
      <c r="C641" s="9" t="s">
        <v>16</v>
      </c>
      <c r="D641" s="20">
        <v>5.4123999999999999E-5</v>
      </c>
      <c r="E641" s="4">
        <v>4.1829999999999998E-5</v>
      </c>
      <c r="F641" s="4">
        <v>1.9333000000000002E-6</v>
      </c>
      <c r="G641" s="4">
        <v>1.8987999999999999E-6</v>
      </c>
      <c r="H641" s="4">
        <v>0</v>
      </c>
      <c r="I641" s="21">
        <v>8.4616000000000004E-6</v>
      </c>
    </row>
    <row r="642" spans="1:9" x14ac:dyDescent="0.2">
      <c r="A642" s="2" t="s">
        <v>689</v>
      </c>
      <c r="B642" s="22" t="s">
        <v>17</v>
      </c>
      <c r="C642" s="9" t="s">
        <v>18</v>
      </c>
      <c r="D642" s="20">
        <v>1.7319000000000001E-6</v>
      </c>
      <c r="E642" s="4">
        <v>1.7285000000000001E-6</v>
      </c>
      <c r="F642" s="4">
        <v>2.4234000000000001E-10</v>
      </c>
      <c r="G642" s="4">
        <v>6.7921999999999996E-10</v>
      </c>
      <c r="H642" s="4">
        <v>0</v>
      </c>
      <c r="I642" s="21">
        <v>2.5002000000000001E-9</v>
      </c>
    </row>
    <row r="643" spans="1:9" x14ac:dyDescent="0.2">
      <c r="A643" s="2" t="s">
        <v>690</v>
      </c>
      <c r="B643" s="22" t="s">
        <v>19</v>
      </c>
      <c r="C643" s="9" t="s">
        <v>20</v>
      </c>
      <c r="D643" s="20">
        <v>5.4256000000000002</v>
      </c>
      <c r="E643" s="4">
        <v>4.7401</v>
      </c>
      <c r="F643" s="4">
        <v>8.5080000000000003E-2</v>
      </c>
      <c r="G643" s="4">
        <v>0.16036</v>
      </c>
      <c r="H643" s="4">
        <v>0</v>
      </c>
      <c r="I643" s="21">
        <v>0.44008999999999998</v>
      </c>
    </row>
    <row r="644" spans="1:9" x14ac:dyDescent="0.2">
      <c r="A644" s="2" t="s">
        <v>691</v>
      </c>
      <c r="B644" s="22" t="s">
        <v>21</v>
      </c>
      <c r="C644" s="9" t="s">
        <v>20</v>
      </c>
      <c r="D644" s="20">
        <v>9.7203999999999997</v>
      </c>
      <c r="E644" s="4">
        <v>8.8514999999999997</v>
      </c>
      <c r="F644" s="4">
        <v>8.5625000000000007E-2</v>
      </c>
      <c r="G644" s="4">
        <v>0.28017999999999998</v>
      </c>
      <c r="H644" s="4">
        <v>0</v>
      </c>
      <c r="I644" s="21">
        <v>0.50305999999999995</v>
      </c>
    </row>
    <row r="645" spans="1:9" x14ac:dyDescent="0.2">
      <c r="A645" s="2" t="s">
        <v>692</v>
      </c>
      <c r="B645" s="22" t="s">
        <v>22</v>
      </c>
      <c r="C645" s="9" t="s">
        <v>23</v>
      </c>
      <c r="D645" s="20">
        <v>4.7165000000000002E-3</v>
      </c>
      <c r="E645" s="4">
        <v>4.4781999999999999E-3</v>
      </c>
      <c r="F645" s="4">
        <v>5.4196999999999998E-7</v>
      </c>
      <c r="G645" s="4">
        <v>1.4144E-4</v>
      </c>
      <c r="H645" s="4">
        <v>0</v>
      </c>
      <c r="I645" s="21">
        <v>9.6353000000000004E-5</v>
      </c>
    </row>
    <row r="646" spans="1:9" x14ac:dyDescent="0.2">
      <c r="A646" s="2" t="s">
        <v>693</v>
      </c>
      <c r="B646" s="22" t="s">
        <v>24</v>
      </c>
      <c r="C646" s="9" t="s">
        <v>23</v>
      </c>
      <c r="D646" s="20">
        <v>131.72</v>
      </c>
      <c r="E646" s="4">
        <v>16.97</v>
      </c>
      <c r="F646" s="4">
        <v>0.99587000000000003</v>
      </c>
      <c r="G646" s="4">
        <v>4.0288000000000004</v>
      </c>
      <c r="H646" s="4">
        <v>0</v>
      </c>
      <c r="I646" s="21">
        <v>109.72</v>
      </c>
    </row>
    <row r="647" spans="1:9" ht="13.5" thickBot="1" x14ac:dyDescent="0.25">
      <c r="A647" s="2" t="s">
        <v>694</v>
      </c>
      <c r="B647" s="23" t="s">
        <v>25</v>
      </c>
      <c r="C647" s="24" t="s">
        <v>23</v>
      </c>
      <c r="D647" s="25">
        <v>57.563000000000002</v>
      </c>
      <c r="E647" s="26">
        <v>52.22</v>
      </c>
      <c r="F647" s="26">
        <v>0.24823000000000001</v>
      </c>
      <c r="G647" s="26">
        <v>1.5981000000000001</v>
      </c>
      <c r="H647" s="26">
        <v>0</v>
      </c>
      <c r="I647" s="27">
        <v>3.4963000000000002</v>
      </c>
    </row>
    <row r="648" spans="1:9" x14ac:dyDescent="0.2">
      <c r="A648" s="2" t="s">
        <v>695</v>
      </c>
      <c r="B648" s="28" t="s">
        <v>26</v>
      </c>
      <c r="C648" s="8" t="s">
        <v>20</v>
      </c>
      <c r="D648" s="29">
        <v>5.0262000000000001E-2</v>
      </c>
      <c r="E648" s="7">
        <v>4.5485999999999999E-2</v>
      </c>
      <c r="F648" s="7">
        <v>1.1411E-4</v>
      </c>
      <c r="G648" s="7">
        <v>1.1867E-3</v>
      </c>
      <c r="H648" s="7">
        <v>0</v>
      </c>
      <c r="I648" s="30">
        <v>3.4754E-3</v>
      </c>
    </row>
    <row r="649" spans="1:9" x14ac:dyDescent="0.2">
      <c r="A649" s="2" t="s">
        <v>696</v>
      </c>
      <c r="B649" s="28" t="s">
        <v>27</v>
      </c>
      <c r="C649" s="9" t="s">
        <v>20</v>
      </c>
      <c r="D649" s="20">
        <v>0.10815</v>
      </c>
      <c r="E649" s="4">
        <v>0.10815</v>
      </c>
      <c r="F649" s="4">
        <v>0</v>
      </c>
      <c r="G649" s="4">
        <v>0</v>
      </c>
      <c r="H649" s="4">
        <v>0</v>
      </c>
      <c r="I649" s="21">
        <v>0</v>
      </c>
    </row>
    <row r="650" spans="1:9" x14ac:dyDescent="0.2">
      <c r="A650" s="2" t="s">
        <v>697</v>
      </c>
      <c r="B650" s="28" t="s">
        <v>28</v>
      </c>
      <c r="C650" s="9" t="s">
        <v>20</v>
      </c>
      <c r="D650" s="20">
        <v>0.15842000000000001</v>
      </c>
      <c r="E650" s="4">
        <v>0.15364</v>
      </c>
      <c r="F650" s="4">
        <v>1.1411E-4</v>
      </c>
      <c r="G650" s="4">
        <v>1.1867E-3</v>
      </c>
      <c r="H650" s="4">
        <v>0</v>
      </c>
      <c r="I650" s="21">
        <v>3.4754E-3</v>
      </c>
    </row>
    <row r="651" spans="1:9" x14ac:dyDescent="0.2">
      <c r="A651" s="2" t="s">
        <v>698</v>
      </c>
      <c r="B651" s="28" t="s">
        <v>29</v>
      </c>
      <c r="C651" s="9" t="s">
        <v>20</v>
      </c>
      <c r="D651" s="20">
        <v>7.8490000000000002</v>
      </c>
      <c r="E651" s="4">
        <v>7.0298999999999996</v>
      </c>
      <c r="F651" s="4">
        <v>8.5511000000000004E-2</v>
      </c>
      <c r="G651" s="4">
        <v>0.23399</v>
      </c>
      <c r="H651" s="4">
        <v>0</v>
      </c>
      <c r="I651" s="21">
        <v>0.49958000000000002</v>
      </c>
    </row>
    <row r="652" spans="1:9" x14ac:dyDescent="0.2">
      <c r="A652" s="2" t="s">
        <v>699</v>
      </c>
      <c r="B652" s="28" t="s">
        <v>30</v>
      </c>
      <c r="C652" s="9" t="s">
        <v>20</v>
      </c>
      <c r="D652" s="20">
        <v>1.7130000000000001</v>
      </c>
      <c r="E652" s="4">
        <v>1.6679999999999999</v>
      </c>
      <c r="F652" s="4">
        <v>0</v>
      </c>
      <c r="G652" s="4">
        <v>4.4996000000000001E-2</v>
      </c>
      <c r="H652" s="4">
        <v>0</v>
      </c>
      <c r="I652" s="21">
        <v>0</v>
      </c>
    </row>
    <row r="653" spans="1:9" x14ac:dyDescent="0.2">
      <c r="A653" s="2" t="s">
        <v>700</v>
      </c>
      <c r="B653" s="28" t="s">
        <v>31</v>
      </c>
      <c r="C653" s="9" t="s">
        <v>20</v>
      </c>
      <c r="D653" s="20">
        <v>9.5619999999999994</v>
      </c>
      <c r="E653" s="4">
        <v>8.6979000000000006</v>
      </c>
      <c r="F653" s="4">
        <v>8.5511000000000004E-2</v>
      </c>
      <c r="G653" s="4">
        <v>0.27899000000000002</v>
      </c>
      <c r="H653" s="4">
        <v>0</v>
      </c>
      <c r="I653" s="21">
        <v>0.49958000000000002</v>
      </c>
    </row>
    <row r="654" spans="1:9" x14ac:dyDescent="0.2">
      <c r="A654" s="2" t="s">
        <v>701</v>
      </c>
      <c r="B654" s="28" t="s">
        <v>32</v>
      </c>
      <c r="C654" s="9" t="s">
        <v>33</v>
      </c>
      <c r="D654" s="20">
        <v>9.1065999999999994E-3</v>
      </c>
      <c r="E654" s="4">
        <v>9.1065999999999994E-3</v>
      </c>
      <c r="F654" s="4">
        <v>0</v>
      </c>
      <c r="G654" s="4">
        <v>0</v>
      </c>
      <c r="H654" s="4">
        <v>0</v>
      </c>
      <c r="I654" s="21">
        <v>0</v>
      </c>
    </row>
    <row r="655" spans="1:9" x14ac:dyDescent="0.2">
      <c r="A655" s="2" t="s">
        <v>702</v>
      </c>
      <c r="B655" s="28" t="s">
        <v>34</v>
      </c>
      <c r="C655" s="9" t="s">
        <v>20</v>
      </c>
      <c r="D655" s="20">
        <v>0</v>
      </c>
      <c r="E655" s="4">
        <v>0</v>
      </c>
      <c r="F655" s="4">
        <v>0</v>
      </c>
      <c r="G655" s="4">
        <v>0</v>
      </c>
      <c r="H655" s="4">
        <v>0</v>
      </c>
      <c r="I655" s="21">
        <v>0</v>
      </c>
    </row>
    <row r="656" spans="1:9" x14ac:dyDescent="0.2">
      <c r="A656" s="2" t="s">
        <v>703</v>
      </c>
      <c r="B656" s="28" t="s">
        <v>35</v>
      </c>
      <c r="C656" s="9" t="s">
        <v>20</v>
      </c>
      <c r="D656" s="20">
        <v>0</v>
      </c>
      <c r="E656" s="4">
        <v>0</v>
      </c>
      <c r="F656" s="4">
        <v>0</v>
      </c>
      <c r="G656" s="4">
        <v>0</v>
      </c>
      <c r="H656" s="4">
        <v>0</v>
      </c>
      <c r="I656" s="21">
        <v>0</v>
      </c>
    </row>
    <row r="657" spans="1:9" x14ac:dyDescent="0.2">
      <c r="A657" s="2" t="s">
        <v>704</v>
      </c>
      <c r="B657" s="28" t="s">
        <v>36</v>
      </c>
      <c r="C657" s="9" t="s">
        <v>33</v>
      </c>
      <c r="D657" s="20">
        <v>0.24729999999999999</v>
      </c>
      <c r="E657" s="4">
        <v>0.14226</v>
      </c>
      <c r="F657" s="4">
        <v>0</v>
      </c>
      <c r="G657" s="4">
        <v>3.2098999999999999E-3</v>
      </c>
      <c r="H657" s="4">
        <v>0</v>
      </c>
      <c r="I657" s="21">
        <v>0.10183</v>
      </c>
    </row>
    <row r="658" spans="1:9" x14ac:dyDescent="0.2">
      <c r="A658" s="2" t="s">
        <v>705</v>
      </c>
      <c r="B658" s="28" t="s">
        <v>37</v>
      </c>
      <c r="C658" s="9" t="s">
        <v>33</v>
      </c>
      <c r="D658" s="20">
        <v>0.21149999999999999</v>
      </c>
      <c r="E658" s="4">
        <v>8.7305999999999995E-2</v>
      </c>
      <c r="F658" s="4">
        <v>2.1515999999999999E-4</v>
      </c>
      <c r="G658" s="4">
        <v>1.0647999999999999E-2</v>
      </c>
      <c r="H658" s="4">
        <v>0</v>
      </c>
      <c r="I658" s="21">
        <v>0.11333</v>
      </c>
    </row>
    <row r="659" spans="1:9" x14ac:dyDescent="0.2">
      <c r="A659" s="2" t="s">
        <v>706</v>
      </c>
      <c r="B659" s="28" t="s">
        <v>38</v>
      </c>
      <c r="C659" s="9" t="s">
        <v>33</v>
      </c>
      <c r="D659" s="20">
        <v>1.5454999999999999E-4</v>
      </c>
      <c r="E659" s="4">
        <v>1.4389000000000001E-4</v>
      </c>
      <c r="F659" s="4">
        <v>1.5325E-7</v>
      </c>
      <c r="G659" s="4">
        <v>4.5585999999999999E-6</v>
      </c>
      <c r="H659" s="4">
        <v>0</v>
      </c>
      <c r="I659" s="21">
        <v>5.9471000000000002E-6</v>
      </c>
    </row>
    <row r="660" spans="1:9" x14ac:dyDescent="0.2">
      <c r="A660" s="2" t="s">
        <v>707</v>
      </c>
      <c r="B660" s="28" t="s">
        <v>39</v>
      </c>
      <c r="C660" s="9" t="s">
        <v>33</v>
      </c>
      <c r="D660" s="20">
        <v>0</v>
      </c>
      <c r="E660" s="4">
        <v>0</v>
      </c>
      <c r="F660" s="4">
        <v>0</v>
      </c>
      <c r="G660" s="4">
        <v>0</v>
      </c>
      <c r="H660" s="4">
        <v>0</v>
      </c>
      <c r="I660" s="21">
        <v>0</v>
      </c>
    </row>
    <row r="661" spans="1:9" x14ac:dyDescent="0.2">
      <c r="A661" s="2" t="s">
        <v>708</v>
      </c>
      <c r="B661" s="28" t="s">
        <v>40</v>
      </c>
      <c r="C661" s="9" t="s">
        <v>33</v>
      </c>
      <c r="D661" s="20">
        <v>3.3679999999999999E-3</v>
      </c>
      <c r="E661" s="4">
        <v>0</v>
      </c>
      <c r="F661" s="4">
        <v>0</v>
      </c>
      <c r="G661" s="4">
        <v>3.3679999999999999E-3</v>
      </c>
      <c r="H661" s="4">
        <v>0</v>
      </c>
      <c r="I661" s="21">
        <v>0</v>
      </c>
    </row>
    <row r="662" spans="1:9" x14ac:dyDescent="0.2">
      <c r="A662" s="2" t="s">
        <v>709</v>
      </c>
      <c r="B662" s="28" t="s">
        <v>41</v>
      </c>
      <c r="C662" s="9" t="s">
        <v>33</v>
      </c>
      <c r="D662" s="20">
        <v>1.3259E-2</v>
      </c>
      <c r="E662" s="4">
        <v>0</v>
      </c>
      <c r="F662" s="4">
        <v>0</v>
      </c>
      <c r="G662" s="4">
        <v>1.3259E-2</v>
      </c>
      <c r="H662" s="4">
        <v>0</v>
      </c>
      <c r="I662" s="21">
        <v>0</v>
      </c>
    </row>
    <row r="663" spans="1:9" x14ac:dyDescent="0.2">
      <c r="A663" s="2" t="s">
        <v>710</v>
      </c>
      <c r="B663" s="28" t="s">
        <v>42</v>
      </c>
      <c r="C663" s="31" t="s">
        <v>20</v>
      </c>
      <c r="D663" s="20">
        <v>0</v>
      </c>
      <c r="E663" s="4">
        <v>0</v>
      </c>
      <c r="F663" s="4">
        <v>0</v>
      </c>
      <c r="G663" s="4">
        <v>0</v>
      </c>
      <c r="H663" s="4">
        <v>0</v>
      </c>
      <c r="I663" s="21">
        <v>0</v>
      </c>
    </row>
    <row r="665" spans="1:9" ht="13.5" thickBot="1" x14ac:dyDescent="0.25">
      <c r="D665" s="90" t="s">
        <v>115</v>
      </c>
      <c r="E665" s="90"/>
      <c r="F665" s="90"/>
      <c r="G665" s="90"/>
      <c r="H665" s="90"/>
      <c r="I665" s="90"/>
    </row>
    <row r="666" spans="1:9" ht="14.25" thickTop="1" thickBot="1" x14ac:dyDescent="0.25">
      <c r="B666" s="5" t="s">
        <v>6</v>
      </c>
      <c r="C666" s="6" t="s">
        <v>0</v>
      </c>
      <c r="D666" s="16" t="s">
        <v>7</v>
      </c>
      <c r="E666" s="17" t="s">
        <v>1</v>
      </c>
      <c r="F666" s="17" t="s">
        <v>2</v>
      </c>
      <c r="G666" s="17" t="s">
        <v>3</v>
      </c>
      <c r="H666" s="17" t="s">
        <v>4</v>
      </c>
      <c r="I666" s="18" t="s">
        <v>5</v>
      </c>
    </row>
    <row r="667" spans="1:9" x14ac:dyDescent="0.2">
      <c r="A667" s="2" t="s">
        <v>711</v>
      </c>
      <c r="B667" s="19" t="s">
        <v>8</v>
      </c>
      <c r="C667" s="9" t="s">
        <v>9</v>
      </c>
      <c r="D667" s="20">
        <v>0.33749000000000001</v>
      </c>
      <c r="E667" s="4">
        <v>0.21454999999999999</v>
      </c>
      <c r="F667" s="4">
        <v>6.0545E-3</v>
      </c>
      <c r="G667" s="4">
        <v>1.6083E-2</v>
      </c>
      <c r="H667" s="4">
        <v>0</v>
      </c>
      <c r="I667" s="21">
        <v>0.1008</v>
      </c>
    </row>
    <row r="668" spans="1:9" x14ac:dyDescent="0.2">
      <c r="A668" s="2" t="s">
        <v>712</v>
      </c>
      <c r="B668" s="22" t="s">
        <v>10</v>
      </c>
      <c r="C668" s="9" t="s">
        <v>11</v>
      </c>
      <c r="D668" s="20">
        <v>6.2835999999999994E-8</v>
      </c>
      <c r="E668" s="4">
        <v>5.7085999999999999E-8</v>
      </c>
      <c r="F668" s="4">
        <v>1.2268000000000001E-11</v>
      </c>
      <c r="G668" s="4">
        <v>1.7572999999999999E-9</v>
      </c>
      <c r="H668" s="4">
        <v>0</v>
      </c>
      <c r="I668" s="21">
        <v>3.9799999999999999E-9</v>
      </c>
    </row>
    <row r="669" spans="1:9" x14ac:dyDescent="0.2">
      <c r="A669" s="2" t="s">
        <v>713</v>
      </c>
      <c r="B669" s="22" t="s">
        <v>12</v>
      </c>
      <c r="C669" s="9" t="s">
        <v>57</v>
      </c>
      <c r="D669" s="20">
        <v>5.0212E-4</v>
      </c>
      <c r="E669" s="4">
        <v>3.7321000000000001E-4</v>
      </c>
      <c r="F669" s="4">
        <v>2.7206999999999999E-5</v>
      </c>
      <c r="G669" s="4">
        <v>1.859E-5</v>
      </c>
      <c r="H669" s="4">
        <v>0</v>
      </c>
      <c r="I669" s="21">
        <v>8.3115000000000006E-5</v>
      </c>
    </row>
    <row r="670" spans="1:9" x14ac:dyDescent="0.2">
      <c r="A670" s="2" t="s">
        <v>714</v>
      </c>
      <c r="B670" s="22" t="s">
        <v>13</v>
      </c>
      <c r="C670" s="9" t="s">
        <v>14</v>
      </c>
      <c r="D670" s="20">
        <v>1.7295E-4</v>
      </c>
      <c r="E670" s="4">
        <v>8.6229000000000004E-5</v>
      </c>
      <c r="F670" s="4">
        <v>6.2523000000000003E-6</v>
      </c>
      <c r="G670" s="4">
        <v>8.2258000000000001E-6</v>
      </c>
      <c r="H670" s="4">
        <v>0</v>
      </c>
      <c r="I670" s="21">
        <v>7.2245999999999999E-5</v>
      </c>
    </row>
    <row r="671" spans="1:9" x14ac:dyDescent="0.2">
      <c r="A671" s="2" t="s">
        <v>715</v>
      </c>
      <c r="B671" s="22" t="s">
        <v>15</v>
      </c>
      <c r="C671" s="9" t="s">
        <v>16</v>
      </c>
      <c r="D671" s="20">
        <v>5.4123999999999999E-5</v>
      </c>
      <c r="E671" s="4">
        <v>4.1829999999999998E-5</v>
      </c>
      <c r="F671" s="4">
        <v>1.9333000000000002E-6</v>
      </c>
      <c r="G671" s="4">
        <v>1.8987999999999999E-6</v>
      </c>
      <c r="H671" s="4">
        <v>0</v>
      </c>
      <c r="I671" s="21">
        <v>8.4616000000000004E-6</v>
      </c>
    </row>
    <row r="672" spans="1:9" x14ac:dyDescent="0.2">
      <c r="A672" s="2" t="s">
        <v>716</v>
      </c>
      <c r="B672" s="22" t="s">
        <v>17</v>
      </c>
      <c r="C672" s="9" t="s">
        <v>18</v>
      </c>
      <c r="D672" s="20">
        <v>1.7319000000000001E-6</v>
      </c>
      <c r="E672" s="4">
        <v>1.7285000000000001E-6</v>
      </c>
      <c r="F672" s="4">
        <v>2.4234000000000001E-10</v>
      </c>
      <c r="G672" s="4">
        <v>6.7921999999999996E-10</v>
      </c>
      <c r="H672" s="4">
        <v>0</v>
      </c>
      <c r="I672" s="21">
        <v>2.5002000000000001E-9</v>
      </c>
    </row>
    <row r="673" spans="1:9" x14ac:dyDescent="0.2">
      <c r="A673" s="2" t="s">
        <v>717</v>
      </c>
      <c r="B673" s="22" t="s">
        <v>19</v>
      </c>
      <c r="C673" s="9" t="s">
        <v>20</v>
      </c>
      <c r="D673" s="20">
        <v>5.4256000000000002</v>
      </c>
      <c r="E673" s="4">
        <v>4.7401</v>
      </c>
      <c r="F673" s="4">
        <v>8.5080000000000003E-2</v>
      </c>
      <c r="G673" s="4">
        <v>0.16036</v>
      </c>
      <c r="H673" s="4">
        <v>0</v>
      </c>
      <c r="I673" s="21">
        <v>0.44008999999999998</v>
      </c>
    </row>
    <row r="674" spans="1:9" x14ac:dyDescent="0.2">
      <c r="A674" s="2" t="s">
        <v>718</v>
      </c>
      <c r="B674" s="22" t="s">
        <v>21</v>
      </c>
      <c r="C674" s="9" t="s">
        <v>20</v>
      </c>
      <c r="D674" s="20">
        <v>9.7203999999999997</v>
      </c>
      <c r="E674" s="4">
        <v>8.8514999999999997</v>
      </c>
      <c r="F674" s="4">
        <v>8.5625000000000007E-2</v>
      </c>
      <c r="G674" s="4">
        <v>0.28017999999999998</v>
      </c>
      <c r="H674" s="4">
        <v>0</v>
      </c>
      <c r="I674" s="21">
        <v>0.50305999999999995</v>
      </c>
    </row>
    <row r="675" spans="1:9" x14ac:dyDescent="0.2">
      <c r="A675" s="2" t="s">
        <v>719</v>
      </c>
      <c r="B675" s="22" t="s">
        <v>22</v>
      </c>
      <c r="C675" s="9" t="s">
        <v>23</v>
      </c>
      <c r="D675" s="20">
        <v>4.7165000000000002E-3</v>
      </c>
      <c r="E675" s="4">
        <v>4.4781999999999999E-3</v>
      </c>
      <c r="F675" s="4">
        <v>5.4196999999999998E-7</v>
      </c>
      <c r="G675" s="4">
        <v>1.4144E-4</v>
      </c>
      <c r="H675" s="4">
        <v>0</v>
      </c>
      <c r="I675" s="21">
        <v>9.6353000000000004E-5</v>
      </c>
    </row>
    <row r="676" spans="1:9" x14ac:dyDescent="0.2">
      <c r="A676" s="2" t="s">
        <v>720</v>
      </c>
      <c r="B676" s="22" t="s">
        <v>24</v>
      </c>
      <c r="C676" s="9" t="s">
        <v>23</v>
      </c>
      <c r="D676" s="20">
        <v>131.72</v>
      </c>
      <c r="E676" s="4">
        <v>16.97</v>
      </c>
      <c r="F676" s="4">
        <v>0.99587000000000003</v>
      </c>
      <c r="G676" s="4">
        <v>4.0288000000000004</v>
      </c>
      <c r="H676" s="4">
        <v>0</v>
      </c>
      <c r="I676" s="21">
        <v>109.72</v>
      </c>
    </row>
    <row r="677" spans="1:9" ht="13.5" thickBot="1" x14ac:dyDescent="0.25">
      <c r="A677" s="2" t="s">
        <v>721</v>
      </c>
      <c r="B677" s="23" t="s">
        <v>25</v>
      </c>
      <c r="C677" s="24" t="s">
        <v>23</v>
      </c>
      <c r="D677" s="25">
        <v>57.563000000000002</v>
      </c>
      <c r="E677" s="26">
        <v>52.22</v>
      </c>
      <c r="F677" s="26">
        <v>0.24823000000000001</v>
      </c>
      <c r="G677" s="26">
        <v>1.5981000000000001</v>
      </c>
      <c r="H677" s="26">
        <v>0</v>
      </c>
      <c r="I677" s="27">
        <v>3.4963000000000002</v>
      </c>
    </row>
    <row r="678" spans="1:9" x14ac:dyDescent="0.2">
      <c r="A678" s="2" t="s">
        <v>722</v>
      </c>
      <c r="B678" s="28" t="s">
        <v>26</v>
      </c>
      <c r="C678" s="8" t="s">
        <v>20</v>
      </c>
      <c r="D678" s="29">
        <v>5.0262000000000001E-2</v>
      </c>
      <c r="E678" s="7">
        <v>4.5485999999999999E-2</v>
      </c>
      <c r="F678" s="7">
        <v>1.1411E-4</v>
      </c>
      <c r="G678" s="7">
        <v>1.1867E-3</v>
      </c>
      <c r="H678" s="7">
        <v>0</v>
      </c>
      <c r="I678" s="30">
        <v>3.4754E-3</v>
      </c>
    </row>
    <row r="679" spans="1:9" x14ac:dyDescent="0.2">
      <c r="A679" s="2" t="s">
        <v>723</v>
      </c>
      <c r="B679" s="28" t="s">
        <v>27</v>
      </c>
      <c r="C679" s="9" t="s">
        <v>20</v>
      </c>
      <c r="D679" s="20">
        <v>0.10815</v>
      </c>
      <c r="E679" s="4">
        <v>0.10815</v>
      </c>
      <c r="F679" s="4">
        <v>0</v>
      </c>
      <c r="G679" s="4">
        <v>0</v>
      </c>
      <c r="H679" s="4">
        <v>0</v>
      </c>
      <c r="I679" s="21">
        <v>0</v>
      </c>
    </row>
    <row r="680" spans="1:9" x14ac:dyDescent="0.2">
      <c r="A680" s="2" t="s">
        <v>724</v>
      </c>
      <c r="B680" s="28" t="s">
        <v>28</v>
      </c>
      <c r="C680" s="9" t="s">
        <v>20</v>
      </c>
      <c r="D680" s="20">
        <v>0.15842000000000001</v>
      </c>
      <c r="E680" s="4">
        <v>0.15364</v>
      </c>
      <c r="F680" s="4">
        <v>1.1411E-4</v>
      </c>
      <c r="G680" s="4">
        <v>1.1867E-3</v>
      </c>
      <c r="H680" s="4">
        <v>0</v>
      </c>
      <c r="I680" s="21">
        <v>3.4754E-3</v>
      </c>
    </row>
    <row r="681" spans="1:9" x14ac:dyDescent="0.2">
      <c r="A681" s="2" t="s">
        <v>725</v>
      </c>
      <c r="B681" s="28" t="s">
        <v>29</v>
      </c>
      <c r="C681" s="9" t="s">
        <v>20</v>
      </c>
      <c r="D681" s="20">
        <v>7.8490000000000002</v>
      </c>
      <c r="E681" s="4">
        <v>7.0298999999999996</v>
      </c>
      <c r="F681" s="4">
        <v>8.5511000000000004E-2</v>
      </c>
      <c r="G681" s="4">
        <v>0.23399</v>
      </c>
      <c r="H681" s="4">
        <v>0</v>
      </c>
      <c r="I681" s="21">
        <v>0.49958000000000002</v>
      </c>
    </row>
    <row r="682" spans="1:9" x14ac:dyDescent="0.2">
      <c r="A682" s="2" t="s">
        <v>726</v>
      </c>
      <c r="B682" s="28" t="s">
        <v>30</v>
      </c>
      <c r="C682" s="9" t="s">
        <v>20</v>
      </c>
      <c r="D682" s="20">
        <v>1.7130000000000001</v>
      </c>
      <c r="E682" s="4">
        <v>1.6679999999999999</v>
      </c>
      <c r="F682" s="4">
        <v>0</v>
      </c>
      <c r="G682" s="4">
        <v>4.4996000000000001E-2</v>
      </c>
      <c r="H682" s="4">
        <v>0</v>
      </c>
      <c r="I682" s="21">
        <v>0</v>
      </c>
    </row>
    <row r="683" spans="1:9" x14ac:dyDescent="0.2">
      <c r="A683" s="2" t="s">
        <v>727</v>
      </c>
      <c r="B683" s="28" t="s">
        <v>31</v>
      </c>
      <c r="C683" s="9" t="s">
        <v>20</v>
      </c>
      <c r="D683" s="20">
        <v>9.5619999999999994</v>
      </c>
      <c r="E683" s="4">
        <v>8.6979000000000006</v>
      </c>
      <c r="F683" s="4">
        <v>8.5511000000000004E-2</v>
      </c>
      <c r="G683" s="4">
        <v>0.27899000000000002</v>
      </c>
      <c r="H683" s="4">
        <v>0</v>
      </c>
      <c r="I683" s="21">
        <v>0.49958000000000002</v>
      </c>
    </row>
    <row r="684" spans="1:9" x14ac:dyDescent="0.2">
      <c r="A684" s="2" t="s">
        <v>728</v>
      </c>
      <c r="B684" s="28" t="s">
        <v>32</v>
      </c>
      <c r="C684" s="9" t="s">
        <v>33</v>
      </c>
      <c r="D684" s="20">
        <v>9.1065999999999994E-3</v>
      </c>
      <c r="E684" s="4">
        <v>9.1065999999999994E-3</v>
      </c>
      <c r="F684" s="4">
        <v>0</v>
      </c>
      <c r="G684" s="4">
        <v>0</v>
      </c>
      <c r="H684" s="4">
        <v>0</v>
      </c>
      <c r="I684" s="21">
        <v>0</v>
      </c>
    </row>
    <row r="685" spans="1:9" x14ac:dyDescent="0.2">
      <c r="A685" s="2" t="s">
        <v>729</v>
      </c>
      <c r="B685" s="28" t="s">
        <v>34</v>
      </c>
      <c r="C685" s="9" t="s">
        <v>20</v>
      </c>
      <c r="D685" s="20">
        <v>0</v>
      </c>
      <c r="E685" s="4">
        <v>0</v>
      </c>
      <c r="F685" s="4">
        <v>0</v>
      </c>
      <c r="G685" s="4">
        <v>0</v>
      </c>
      <c r="H685" s="4">
        <v>0</v>
      </c>
      <c r="I685" s="21">
        <v>0</v>
      </c>
    </row>
    <row r="686" spans="1:9" x14ac:dyDescent="0.2">
      <c r="A686" s="2" t="s">
        <v>730</v>
      </c>
      <c r="B686" s="28" t="s">
        <v>35</v>
      </c>
      <c r="C686" s="9" t="s">
        <v>20</v>
      </c>
      <c r="D686" s="20">
        <v>0</v>
      </c>
      <c r="E686" s="4">
        <v>0</v>
      </c>
      <c r="F686" s="4">
        <v>0</v>
      </c>
      <c r="G686" s="4">
        <v>0</v>
      </c>
      <c r="H686" s="4">
        <v>0</v>
      </c>
      <c r="I686" s="21">
        <v>0</v>
      </c>
    </row>
    <row r="687" spans="1:9" x14ac:dyDescent="0.2">
      <c r="A687" s="2" t="s">
        <v>731</v>
      </c>
      <c r="B687" s="28" t="s">
        <v>36</v>
      </c>
      <c r="C687" s="9" t="s">
        <v>33</v>
      </c>
      <c r="D687" s="20">
        <v>0.24729999999999999</v>
      </c>
      <c r="E687" s="4">
        <v>0.14226</v>
      </c>
      <c r="F687" s="4">
        <v>0</v>
      </c>
      <c r="G687" s="4">
        <v>3.2098999999999999E-3</v>
      </c>
      <c r="H687" s="4">
        <v>0</v>
      </c>
      <c r="I687" s="21">
        <v>0.10183</v>
      </c>
    </row>
    <row r="688" spans="1:9" x14ac:dyDescent="0.2">
      <c r="A688" s="2" t="s">
        <v>732</v>
      </c>
      <c r="B688" s="28" t="s">
        <v>37</v>
      </c>
      <c r="C688" s="9" t="s">
        <v>33</v>
      </c>
      <c r="D688" s="20">
        <v>0.21149999999999999</v>
      </c>
      <c r="E688" s="4">
        <v>8.7305999999999995E-2</v>
      </c>
      <c r="F688" s="4">
        <v>2.1515999999999999E-4</v>
      </c>
      <c r="G688" s="4">
        <v>1.0647999999999999E-2</v>
      </c>
      <c r="H688" s="4">
        <v>0</v>
      </c>
      <c r="I688" s="21">
        <v>0.11333</v>
      </c>
    </row>
    <row r="689" spans="1:9" x14ac:dyDescent="0.2">
      <c r="A689" s="2" t="s">
        <v>733</v>
      </c>
      <c r="B689" s="28" t="s">
        <v>38</v>
      </c>
      <c r="C689" s="9" t="s">
        <v>33</v>
      </c>
      <c r="D689" s="20">
        <v>1.5454999999999999E-4</v>
      </c>
      <c r="E689" s="4">
        <v>1.4389000000000001E-4</v>
      </c>
      <c r="F689" s="4">
        <v>1.5325E-7</v>
      </c>
      <c r="G689" s="4">
        <v>4.5585999999999999E-6</v>
      </c>
      <c r="H689" s="4">
        <v>0</v>
      </c>
      <c r="I689" s="21">
        <v>5.9471000000000002E-6</v>
      </c>
    </row>
    <row r="690" spans="1:9" x14ac:dyDescent="0.2">
      <c r="A690" s="2" t="s">
        <v>734</v>
      </c>
      <c r="B690" s="28" t="s">
        <v>39</v>
      </c>
      <c r="C690" s="9" t="s">
        <v>33</v>
      </c>
      <c r="D690" s="20">
        <v>0</v>
      </c>
      <c r="E690" s="4">
        <v>0</v>
      </c>
      <c r="F690" s="4">
        <v>0</v>
      </c>
      <c r="G690" s="4">
        <v>0</v>
      </c>
      <c r="H690" s="4">
        <v>0</v>
      </c>
      <c r="I690" s="21">
        <v>0</v>
      </c>
    </row>
    <row r="691" spans="1:9" x14ac:dyDescent="0.2">
      <c r="A691" s="2" t="s">
        <v>735</v>
      </c>
      <c r="B691" s="28" t="s">
        <v>40</v>
      </c>
      <c r="C691" s="9" t="s">
        <v>33</v>
      </c>
      <c r="D691" s="20">
        <v>3.3679999999999999E-3</v>
      </c>
      <c r="E691" s="4">
        <v>0</v>
      </c>
      <c r="F691" s="4">
        <v>0</v>
      </c>
      <c r="G691" s="4">
        <v>3.3679999999999999E-3</v>
      </c>
      <c r="H691" s="4">
        <v>0</v>
      </c>
      <c r="I691" s="21">
        <v>0</v>
      </c>
    </row>
    <row r="692" spans="1:9" x14ac:dyDescent="0.2">
      <c r="A692" s="2" t="s">
        <v>736</v>
      </c>
      <c r="B692" s="28" t="s">
        <v>41</v>
      </c>
      <c r="C692" s="9" t="s">
        <v>33</v>
      </c>
      <c r="D692" s="20">
        <v>1.3259E-2</v>
      </c>
      <c r="E692" s="4">
        <v>0</v>
      </c>
      <c r="F692" s="4">
        <v>0</v>
      </c>
      <c r="G692" s="4">
        <v>1.3259E-2</v>
      </c>
      <c r="H692" s="4">
        <v>0</v>
      </c>
      <c r="I692" s="21">
        <v>0</v>
      </c>
    </row>
    <row r="693" spans="1:9" x14ac:dyDescent="0.2">
      <c r="A693" s="2" t="s">
        <v>737</v>
      </c>
      <c r="B693" s="28" t="s">
        <v>42</v>
      </c>
      <c r="C693" s="31" t="s">
        <v>20</v>
      </c>
      <c r="D693" s="20">
        <v>0</v>
      </c>
      <c r="E693" s="4">
        <v>0</v>
      </c>
      <c r="F693" s="4">
        <v>0</v>
      </c>
      <c r="G693" s="4">
        <v>0</v>
      </c>
      <c r="H693" s="4">
        <v>0</v>
      </c>
      <c r="I693" s="21">
        <v>0</v>
      </c>
    </row>
    <row r="695" spans="1:9" ht="13.5" thickBot="1" x14ac:dyDescent="0.25">
      <c r="D695" s="90" t="s">
        <v>56</v>
      </c>
      <c r="E695" s="90"/>
      <c r="F695" s="90"/>
      <c r="G695" s="90"/>
      <c r="H695" s="90"/>
      <c r="I695" s="90"/>
    </row>
    <row r="696" spans="1:9" ht="14.25" thickTop="1" thickBot="1" x14ac:dyDescent="0.25">
      <c r="B696" s="5" t="s">
        <v>6</v>
      </c>
      <c r="C696" s="6" t="s">
        <v>0</v>
      </c>
      <c r="D696" s="16" t="s">
        <v>7</v>
      </c>
      <c r="E696" s="17" t="s">
        <v>1</v>
      </c>
      <c r="F696" s="17" t="s">
        <v>2</v>
      </c>
      <c r="G696" s="17" t="s">
        <v>3</v>
      </c>
      <c r="H696" s="17" t="s">
        <v>4</v>
      </c>
      <c r="I696" s="18" t="s">
        <v>5</v>
      </c>
    </row>
    <row r="697" spans="1:9" x14ac:dyDescent="0.2">
      <c r="A697" s="2" t="s">
        <v>738</v>
      </c>
      <c r="B697" s="19" t="s">
        <v>8</v>
      </c>
      <c r="C697" s="9" t="s">
        <v>9</v>
      </c>
      <c r="D697" s="20">
        <v>0.33749000000000001</v>
      </c>
      <c r="E697" s="4">
        <v>0.21454999999999999</v>
      </c>
      <c r="F697" s="4">
        <v>6.0545E-3</v>
      </c>
      <c r="G697" s="4">
        <v>1.6083E-2</v>
      </c>
      <c r="H697" s="4">
        <v>0</v>
      </c>
      <c r="I697" s="21">
        <v>0.1008</v>
      </c>
    </row>
    <row r="698" spans="1:9" x14ac:dyDescent="0.2">
      <c r="A698" s="2" t="s">
        <v>739</v>
      </c>
      <c r="B698" s="22" t="s">
        <v>10</v>
      </c>
      <c r="C698" s="9" t="s">
        <v>11</v>
      </c>
      <c r="D698" s="20">
        <v>6.2835999999999994E-8</v>
      </c>
      <c r="E698" s="4">
        <v>5.7085999999999999E-8</v>
      </c>
      <c r="F698" s="4">
        <v>1.2268000000000001E-11</v>
      </c>
      <c r="G698" s="4">
        <v>1.7572999999999999E-9</v>
      </c>
      <c r="H698" s="4">
        <v>0</v>
      </c>
      <c r="I698" s="21">
        <v>3.9799999999999999E-9</v>
      </c>
    </row>
    <row r="699" spans="1:9" x14ac:dyDescent="0.2">
      <c r="A699" s="2" t="s">
        <v>740</v>
      </c>
      <c r="B699" s="22" t="s">
        <v>12</v>
      </c>
      <c r="C699" s="9" t="s">
        <v>57</v>
      </c>
      <c r="D699" s="20">
        <v>5.0212E-4</v>
      </c>
      <c r="E699" s="4">
        <v>3.7321000000000001E-4</v>
      </c>
      <c r="F699" s="4">
        <v>2.7206999999999999E-5</v>
      </c>
      <c r="G699" s="4">
        <v>1.859E-5</v>
      </c>
      <c r="H699" s="4">
        <v>0</v>
      </c>
      <c r="I699" s="21">
        <v>8.3115000000000006E-5</v>
      </c>
    </row>
    <row r="700" spans="1:9" x14ac:dyDescent="0.2">
      <c r="A700" s="2" t="s">
        <v>741</v>
      </c>
      <c r="B700" s="22" t="s">
        <v>13</v>
      </c>
      <c r="C700" s="9" t="s">
        <v>14</v>
      </c>
      <c r="D700" s="20">
        <v>1.7295E-4</v>
      </c>
      <c r="E700" s="4">
        <v>8.6229000000000004E-5</v>
      </c>
      <c r="F700" s="4">
        <v>6.2523000000000003E-6</v>
      </c>
      <c r="G700" s="4">
        <v>8.2258000000000001E-6</v>
      </c>
      <c r="H700" s="4">
        <v>0</v>
      </c>
      <c r="I700" s="21">
        <v>7.2245999999999999E-5</v>
      </c>
    </row>
    <row r="701" spans="1:9" x14ac:dyDescent="0.2">
      <c r="A701" s="2" t="s">
        <v>742</v>
      </c>
      <c r="B701" s="22" t="s">
        <v>15</v>
      </c>
      <c r="C701" s="9" t="s">
        <v>16</v>
      </c>
      <c r="D701" s="20">
        <v>5.4123999999999999E-5</v>
      </c>
      <c r="E701" s="4">
        <v>4.1829999999999998E-5</v>
      </c>
      <c r="F701" s="4">
        <v>1.9333000000000002E-6</v>
      </c>
      <c r="G701" s="4">
        <v>1.8987999999999999E-6</v>
      </c>
      <c r="H701" s="4">
        <v>0</v>
      </c>
      <c r="I701" s="21">
        <v>8.4616000000000004E-6</v>
      </c>
    </row>
    <row r="702" spans="1:9" x14ac:dyDescent="0.2">
      <c r="A702" s="2" t="s">
        <v>743</v>
      </c>
      <c r="B702" s="22" t="s">
        <v>17</v>
      </c>
      <c r="C702" s="9" t="s">
        <v>18</v>
      </c>
      <c r="D702" s="20">
        <v>1.7319000000000001E-6</v>
      </c>
      <c r="E702" s="4">
        <v>1.7285000000000001E-6</v>
      </c>
      <c r="F702" s="4">
        <v>2.4234000000000001E-10</v>
      </c>
      <c r="G702" s="4">
        <v>6.7921999999999996E-10</v>
      </c>
      <c r="H702" s="4">
        <v>0</v>
      </c>
      <c r="I702" s="21">
        <v>2.5002000000000001E-9</v>
      </c>
    </row>
    <row r="703" spans="1:9" x14ac:dyDescent="0.2">
      <c r="A703" s="2" t="s">
        <v>744</v>
      </c>
      <c r="B703" s="22" t="s">
        <v>19</v>
      </c>
      <c r="C703" s="9" t="s">
        <v>20</v>
      </c>
      <c r="D703" s="20">
        <v>5.4256000000000002</v>
      </c>
      <c r="E703" s="4">
        <v>4.7401</v>
      </c>
      <c r="F703" s="4">
        <v>8.5080000000000003E-2</v>
      </c>
      <c r="G703" s="4">
        <v>0.16036</v>
      </c>
      <c r="H703" s="4">
        <v>0</v>
      </c>
      <c r="I703" s="21">
        <v>0.44008999999999998</v>
      </c>
    </row>
    <row r="704" spans="1:9" x14ac:dyDescent="0.2">
      <c r="A704" s="2" t="s">
        <v>745</v>
      </c>
      <c r="B704" s="22" t="s">
        <v>21</v>
      </c>
      <c r="C704" s="9" t="s">
        <v>20</v>
      </c>
      <c r="D704" s="20">
        <v>9.7203999999999997</v>
      </c>
      <c r="E704" s="4">
        <v>8.8514999999999997</v>
      </c>
      <c r="F704" s="4">
        <v>8.5625000000000007E-2</v>
      </c>
      <c r="G704" s="4">
        <v>0.28017999999999998</v>
      </c>
      <c r="H704" s="4">
        <v>0</v>
      </c>
      <c r="I704" s="21">
        <v>0.50305999999999995</v>
      </c>
    </row>
    <row r="705" spans="1:9" x14ac:dyDescent="0.2">
      <c r="A705" s="2" t="s">
        <v>746</v>
      </c>
      <c r="B705" s="22" t="s">
        <v>22</v>
      </c>
      <c r="C705" s="9" t="s">
        <v>23</v>
      </c>
      <c r="D705" s="20">
        <v>4.7165000000000002E-3</v>
      </c>
      <c r="E705" s="4">
        <v>4.4781999999999999E-3</v>
      </c>
      <c r="F705" s="4">
        <v>5.4196999999999998E-7</v>
      </c>
      <c r="G705" s="4">
        <v>1.4144E-4</v>
      </c>
      <c r="H705" s="4">
        <v>0</v>
      </c>
      <c r="I705" s="21">
        <v>9.6353000000000004E-5</v>
      </c>
    </row>
    <row r="706" spans="1:9" x14ac:dyDescent="0.2">
      <c r="A706" s="2" t="s">
        <v>747</v>
      </c>
      <c r="B706" s="22" t="s">
        <v>24</v>
      </c>
      <c r="C706" s="9" t="s">
        <v>23</v>
      </c>
      <c r="D706" s="20">
        <v>131.72</v>
      </c>
      <c r="E706" s="4">
        <v>16.97</v>
      </c>
      <c r="F706" s="4">
        <v>0.99587000000000003</v>
      </c>
      <c r="G706" s="4">
        <v>4.0288000000000004</v>
      </c>
      <c r="H706" s="4">
        <v>0</v>
      </c>
      <c r="I706" s="21">
        <v>109.72</v>
      </c>
    </row>
    <row r="707" spans="1:9" ht="13.5" thickBot="1" x14ac:dyDescent="0.25">
      <c r="A707" s="2" t="s">
        <v>748</v>
      </c>
      <c r="B707" s="23" t="s">
        <v>25</v>
      </c>
      <c r="C707" s="24" t="s">
        <v>23</v>
      </c>
      <c r="D707" s="25">
        <v>57.563000000000002</v>
      </c>
      <c r="E707" s="26">
        <v>52.22</v>
      </c>
      <c r="F707" s="26">
        <v>0.24823000000000001</v>
      </c>
      <c r="G707" s="26">
        <v>1.5981000000000001</v>
      </c>
      <c r="H707" s="26">
        <v>0</v>
      </c>
      <c r="I707" s="27">
        <v>3.4963000000000002</v>
      </c>
    </row>
    <row r="708" spans="1:9" x14ac:dyDescent="0.2">
      <c r="A708" s="2" t="s">
        <v>749</v>
      </c>
      <c r="B708" s="28" t="s">
        <v>26</v>
      </c>
      <c r="C708" s="8" t="s">
        <v>20</v>
      </c>
      <c r="D708" s="29">
        <v>5.0262000000000001E-2</v>
      </c>
      <c r="E708" s="7">
        <v>4.5485999999999999E-2</v>
      </c>
      <c r="F708" s="7">
        <v>1.1411E-4</v>
      </c>
      <c r="G708" s="7">
        <v>1.1867E-3</v>
      </c>
      <c r="H708" s="7">
        <v>0</v>
      </c>
      <c r="I708" s="30">
        <v>3.4754E-3</v>
      </c>
    </row>
    <row r="709" spans="1:9" x14ac:dyDescent="0.2">
      <c r="A709" s="2" t="s">
        <v>750</v>
      </c>
      <c r="B709" s="28" t="s">
        <v>27</v>
      </c>
      <c r="C709" s="9" t="s">
        <v>20</v>
      </c>
      <c r="D709" s="20">
        <v>0.10815</v>
      </c>
      <c r="E709" s="4">
        <v>0.10815</v>
      </c>
      <c r="F709" s="4">
        <v>0</v>
      </c>
      <c r="G709" s="4">
        <v>0</v>
      </c>
      <c r="H709" s="4">
        <v>0</v>
      </c>
      <c r="I709" s="21">
        <v>0</v>
      </c>
    </row>
    <row r="710" spans="1:9" x14ac:dyDescent="0.2">
      <c r="A710" s="2" t="s">
        <v>751</v>
      </c>
      <c r="B710" s="28" t="s">
        <v>28</v>
      </c>
      <c r="C710" s="9" t="s">
        <v>20</v>
      </c>
      <c r="D710" s="20">
        <v>0.15842000000000001</v>
      </c>
      <c r="E710" s="4">
        <v>0.15364</v>
      </c>
      <c r="F710" s="4">
        <v>1.1411E-4</v>
      </c>
      <c r="G710" s="4">
        <v>1.1867E-3</v>
      </c>
      <c r="H710" s="4">
        <v>0</v>
      </c>
      <c r="I710" s="21">
        <v>3.4754E-3</v>
      </c>
    </row>
    <row r="711" spans="1:9" x14ac:dyDescent="0.2">
      <c r="A711" s="2" t="s">
        <v>752</v>
      </c>
      <c r="B711" s="28" t="s">
        <v>29</v>
      </c>
      <c r="C711" s="9" t="s">
        <v>20</v>
      </c>
      <c r="D711" s="20">
        <v>7.8490000000000002</v>
      </c>
      <c r="E711" s="4">
        <v>7.0298999999999996</v>
      </c>
      <c r="F711" s="4">
        <v>8.5511000000000004E-2</v>
      </c>
      <c r="G711" s="4">
        <v>0.23399</v>
      </c>
      <c r="H711" s="4">
        <v>0</v>
      </c>
      <c r="I711" s="21">
        <v>0.49958000000000002</v>
      </c>
    </row>
    <row r="712" spans="1:9" x14ac:dyDescent="0.2">
      <c r="A712" s="2" t="s">
        <v>753</v>
      </c>
      <c r="B712" s="28" t="s">
        <v>30</v>
      </c>
      <c r="C712" s="9" t="s">
        <v>20</v>
      </c>
      <c r="D712" s="20">
        <v>1.7130000000000001</v>
      </c>
      <c r="E712" s="4">
        <v>1.6679999999999999</v>
      </c>
      <c r="F712" s="4">
        <v>0</v>
      </c>
      <c r="G712" s="4">
        <v>4.4996000000000001E-2</v>
      </c>
      <c r="H712" s="4">
        <v>0</v>
      </c>
      <c r="I712" s="21">
        <v>0</v>
      </c>
    </row>
    <row r="713" spans="1:9" x14ac:dyDescent="0.2">
      <c r="A713" s="2" t="s">
        <v>754</v>
      </c>
      <c r="B713" s="28" t="s">
        <v>31</v>
      </c>
      <c r="C713" s="9" t="s">
        <v>20</v>
      </c>
      <c r="D713" s="20">
        <v>9.5619999999999994</v>
      </c>
      <c r="E713" s="4">
        <v>8.6979000000000006</v>
      </c>
      <c r="F713" s="4">
        <v>8.5511000000000004E-2</v>
      </c>
      <c r="G713" s="4">
        <v>0.27899000000000002</v>
      </c>
      <c r="H713" s="4">
        <v>0</v>
      </c>
      <c r="I713" s="21">
        <v>0.49958000000000002</v>
      </c>
    </row>
    <row r="714" spans="1:9" x14ac:dyDescent="0.2">
      <c r="A714" s="2" t="s">
        <v>755</v>
      </c>
      <c r="B714" s="28" t="s">
        <v>32</v>
      </c>
      <c r="C714" s="9" t="s">
        <v>33</v>
      </c>
      <c r="D714" s="20">
        <v>9.1065999999999994E-3</v>
      </c>
      <c r="E714" s="4">
        <v>9.1065999999999994E-3</v>
      </c>
      <c r="F714" s="4">
        <v>0</v>
      </c>
      <c r="G714" s="4">
        <v>0</v>
      </c>
      <c r="H714" s="4">
        <v>0</v>
      </c>
      <c r="I714" s="21">
        <v>0</v>
      </c>
    </row>
    <row r="715" spans="1:9" x14ac:dyDescent="0.2">
      <c r="A715" s="2" t="s">
        <v>756</v>
      </c>
      <c r="B715" s="28" t="s">
        <v>34</v>
      </c>
      <c r="C715" s="9" t="s">
        <v>20</v>
      </c>
      <c r="D715" s="20">
        <v>0</v>
      </c>
      <c r="E715" s="4">
        <v>0</v>
      </c>
      <c r="F715" s="4">
        <v>0</v>
      </c>
      <c r="G715" s="4">
        <v>0</v>
      </c>
      <c r="H715" s="4">
        <v>0</v>
      </c>
      <c r="I715" s="21">
        <v>0</v>
      </c>
    </row>
    <row r="716" spans="1:9" x14ac:dyDescent="0.2">
      <c r="A716" s="2" t="s">
        <v>757</v>
      </c>
      <c r="B716" s="28" t="s">
        <v>35</v>
      </c>
      <c r="C716" s="9" t="s">
        <v>20</v>
      </c>
      <c r="D716" s="20">
        <v>0</v>
      </c>
      <c r="E716" s="4">
        <v>0</v>
      </c>
      <c r="F716" s="4">
        <v>0</v>
      </c>
      <c r="G716" s="4">
        <v>0</v>
      </c>
      <c r="H716" s="4">
        <v>0</v>
      </c>
      <c r="I716" s="21">
        <v>0</v>
      </c>
    </row>
    <row r="717" spans="1:9" x14ac:dyDescent="0.2">
      <c r="A717" s="2" t="s">
        <v>758</v>
      </c>
      <c r="B717" s="28" t="s">
        <v>36</v>
      </c>
      <c r="C717" s="9" t="s">
        <v>33</v>
      </c>
      <c r="D717" s="20">
        <v>0.24729999999999999</v>
      </c>
      <c r="E717" s="4">
        <v>0.14226</v>
      </c>
      <c r="F717" s="4">
        <v>0</v>
      </c>
      <c r="G717" s="4">
        <v>3.2098999999999999E-3</v>
      </c>
      <c r="H717" s="4">
        <v>0</v>
      </c>
      <c r="I717" s="21">
        <v>0.10183</v>
      </c>
    </row>
    <row r="718" spans="1:9" x14ac:dyDescent="0.2">
      <c r="A718" s="2" t="s">
        <v>759</v>
      </c>
      <c r="B718" s="28" t="s">
        <v>37</v>
      </c>
      <c r="C718" s="9" t="s">
        <v>33</v>
      </c>
      <c r="D718" s="20">
        <v>0.21149999999999999</v>
      </c>
      <c r="E718" s="4">
        <v>8.7305999999999995E-2</v>
      </c>
      <c r="F718" s="4">
        <v>2.1515999999999999E-4</v>
      </c>
      <c r="G718" s="4">
        <v>1.0647999999999999E-2</v>
      </c>
      <c r="H718" s="4">
        <v>0</v>
      </c>
      <c r="I718" s="21">
        <v>0.11333</v>
      </c>
    </row>
    <row r="719" spans="1:9" x14ac:dyDescent="0.2">
      <c r="A719" s="2" t="s">
        <v>760</v>
      </c>
      <c r="B719" s="28" t="s">
        <v>38</v>
      </c>
      <c r="C719" s="9" t="s">
        <v>33</v>
      </c>
      <c r="D719" s="20">
        <v>1.5454999999999999E-4</v>
      </c>
      <c r="E719" s="4">
        <v>1.4389000000000001E-4</v>
      </c>
      <c r="F719" s="4">
        <v>1.5325E-7</v>
      </c>
      <c r="G719" s="4">
        <v>4.5585999999999999E-6</v>
      </c>
      <c r="H719" s="4">
        <v>0</v>
      </c>
      <c r="I719" s="21">
        <v>5.9471000000000002E-6</v>
      </c>
    </row>
    <row r="720" spans="1:9" x14ac:dyDescent="0.2">
      <c r="A720" s="2" t="s">
        <v>761</v>
      </c>
      <c r="B720" s="28" t="s">
        <v>39</v>
      </c>
      <c r="C720" s="9" t="s">
        <v>33</v>
      </c>
      <c r="D720" s="20">
        <v>0</v>
      </c>
      <c r="E720" s="4">
        <v>0</v>
      </c>
      <c r="F720" s="4">
        <v>0</v>
      </c>
      <c r="G720" s="4">
        <v>0</v>
      </c>
      <c r="H720" s="4">
        <v>0</v>
      </c>
      <c r="I720" s="21">
        <v>0</v>
      </c>
    </row>
    <row r="721" spans="1:15" x14ac:dyDescent="0.2">
      <c r="A721" s="2" t="s">
        <v>762</v>
      </c>
      <c r="B721" s="28" t="s">
        <v>40</v>
      </c>
      <c r="C721" s="9" t="s">
        <v>33</v>
      </c>
      <c r="D721" s="20">
        <v>3.3679999999999999E-3</v>
      </c>
      <c r="E721" s="4">
        <v>0</v>
      </c>
      <c r="F721" s="4">
        <v>0</v>
      </c>
      <c r="G721" s="4">
        <v>3.3679999999999999E-3</v>
      </c>
      <c r="H721" s="4">
        <v>0</v>
      </c>
      <c r="I721" s="21">
        <v>0</v>
      </c>
    </row>
    <row r="722" spans="1:15" x14ac:dyDescent="0.2">
      <c r="A722" s="2" t="s">
        <v>763</v>
      </c>
      <c r="B722" s="28" t="s">
        <v>41</v>
      </c>
      <c r="C722" s="9" t="s">
        <v>33</v>
      </c>
      <c r="D722" s="20">
        <v>1.3259E-2</v>
      </c>
      <c r="E722" s="4">
        <v>0</v>
      </c>
      <c r="F722" s="4">
        <v>0</v>
      </c>
      <c r="G722" s="4">
        <v>1.3259E-2</v>
      </c>
      <c r="H722" s="4">
        <v>0</v>
      </c>
      <c r="I722" s="21">
        <v>0</v>
      </c>
    </row>
    <row r="723" spans="1:15" x14ac:dyDescent="0.2">
      <c r="A723" s="2" t="s">
        <v>764</v>
      </c>
      <c r="B723" s="28" t="s">
        <v>42</v>
      </c>
      <c r="C723" s="31" t="s">
        <v>20</v>
      </c>
      <c r="D723" s="20">
        <v>0</v>
      </c>
      <c r="E723" s="4">
        <v>0</v>
      </c>
      <c r="F723" s="4">
        <v>0</v>
      </c>
      <c r="G723" s="4">
        <v>0</v>
      </c>
      <c r="H723" s="4">
        <v>0</v>
      </c>
      <c r="I723" s="21">
        <v>0</v>
      </c>
    </row>
    <row r="725" spans="1:15" ht="13.5" thickBot="1" x14ac:dyDescent="0.25"/>
    <row r="726" spans="1:15" ht="15" customHeight="1" x14ac:dyDescent="0.2">
      <c r="A726" s="10" t="s">
        <v>79</v>
      </c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2"/>
    </row>
    <row r="727" spans="1:15" ht="15" customHeight="1" thickBot="1" x14ac:dyDescent="0.25">
      <c r="A727" s="13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5"/>
    </row>
    <row r="729" spans="1:15" x14ac:dyDescent="0.2">
      <c r="B729" s="33" t="s">
        <v>80</v>
      </c>
    </row>
    <row r="730" spans="1:15" x14ac:dyDescent="0.2">
      <c r="B730" s="2" t="s">
        <v>83</v>
      </c>
    </row>
    <row r="731" spans="1:15" x14ac:dyDescent="0.2">
      <c r="B731" s="2" t="s">
        <v>84</v>
      </c>
    </row>
    <row r="732" spans="1:15" x14ac:dyDescent="0.2">
      <c r="B732" s="2" t="s">
        <v>87</v>
      </c>
    </row>
    <row r="733" spans="1:15" x14ac:dyDescent="0.2">
      <c r="B733" s="2" t="s">
        <v>95</v>
      </c>
    </row>
    <row r="734" spans="1:15" x14ac:dyDescent="0.2">
      <c r="B734" s="2" t="s">
        <v>96</v>
      </c>
    </row>
    <row r="735" spans="1:15" x14ac:dyDescent="0.2">
      <c r="B735" s="2" t="s">
        <v>91</v>
      </c>
    </row>
    <row r="736" spans="1:15" x14ac:dyDescent="0.2">
      <c r="B736" s="2" t="s">
        <v>92</v>
      </c>
    </row>
    <row r="737" spans="2:2" x14ac:dyDescent="0.2">
      <c r="B737" s="2" t="s">
        <v>88</v>
      </c>
    </row>
    <row r="738" spans="2:2" x14ac:dyDescent="0.2">
      <c r="B738" s="2" t="s">
        <v>86</v>
      </c>
    </row>
    <row r="739" spans="2:2" x14ac:dyDescent="0.2">
      <c r="B739" s="2" t="s">
        <v>94</v>
      </c>
    </row>
    <row r="740" spans="2:2" x14ac:dyDescent="0.2">
      <c r="B740" s="2" t="s">
        <v>82</v>
      </c>
    </row>
    <row r="741" spans="2:2" x14ac:dyDescent="0.2">
      <c r="B741" s="2" t="s">
        <v>90</v>
      </c>
    </row>
    <row r="742" spans="2:2" x14ac:dyDescent="0.2">
      <c r="B742" s="2" t="s">
        <v>85</v>
      </c>
    </row>
    <row r="743" spans="2:2" x14ac:dyDescent="0.2">
      <c r="B743" s="2" t="s">
        <v>81</v>
      </c>
    </row>
    <row r="744" spans="2:2" x14ac:dyDescent="0.2">
      <c r="B744" s="2" t="s">
        <v>89</v>
      </c>
    </row>
    <row r="745" spans="2:2" x14ac:dyDescent="0.2">
      <c r="B745" s="2" t="s">
        <v>93</v>
      </c>
    </row>
    <row r="747" spans="2:2" x14ac:dyDescent="0.2">
      <c r="B747" s="33" t="s">
        <v>67</v>
      </c>
    </row>
    <row r="748" spans="2:2" x14ac:dyDescent="0.2">
      <c r="B748" s="2" t="s">
        <v>97</v>
      </c>
    </row>
    <row r="749" spans="2:2" x14ac:dyDescent="0.2">
      <c r="B749" s="2" t="s">
        <v>98</v>
      </c>
    </row>
    <row r="750" spans="2:2" x14ac:dyDescent="0.2">
      <c r="B750" s="2" t="s">
        <v>99</v>
      </c>
    </row>
    <row r="751" spans="2:2" x14ac:dyDescent="0.2">
      <c r="B751" s="2" t="s">
        <v>100</v>
      </c>
    </row>
    <row r="752" spans="2:2" x14ac:dyDescent="0.2">
      <c r="B752" s="2" t="s">
        <v>101</v>
      </c>
    </row>
    <row r="753" spans="2:2" x14ac:dyDescent="0.2">
      <c r="B753" s="2" t="s">
        <v>102</v>
      </c>
    </row>
    <row r="754" spans="2:2" x14ac:dyDescent="0.2">
      <c r="B754" s="2" t="s">
        <v>103</v>
      </c>
    </row>
    <row r="755" spans="2:2" x14ac:dyDescent="0.2">
      <c r="B755" s="2" t="s">
        <v>104</v>
      </c>
    </row>
  </sheetData>
  <sheetProtection algorithmName="SHA-512" hashValue="DepbTNk1SMlIbyBFqkqVCC0hbZjZ4H78fR0LPTJX/nu1LtrjUPU12+Uy7kehO/7iUd+RH7yt2tYF8XKoI/KaRA==" saltValue="+q9vQdAKsN+0qF6NZq9bVQ==" spinCount="100000" sheet="1" objects="1" scenarios="1"/>
  <sortState ref="B370:B385">
    <sortCondition ref="B370"/>
  </sortState>
  <mergeCells count="24">
    <mergeCell ref="D155:I155"/>
    <mergeCell ref="D5:I5"/>
    <mergeCell ref="D35:I35"/>
    <mergeCell ref="D65:I65"/>
    <mergeCell ref="D95:I95"/>
    <mergeCell ref="D125:I125"/>
    <mergeCell ref="D185:I185"/>
    <mergeCell ref="D215:I215"/>
    <mergeCell ref="D245:I245"/>
    <mergeCell ref="D365:I365"/>
    <mergeCell ref="D485:I485"/>
    <mergeCell ref="D275:I275"/>
    <mergeCell ref="D305:I305"/>
    <mergeCell ref="D335:I335"/>
    <mergeCell ref="D395:I395"/>
    <mergeCell ref="D665:I665"/>
    <mergeCell ref="D695:I695"/>
    <mergeCell ref="D425:I425"/>
    <mergeCell ref="D455:I455"/>
    <mergeCell ref="D515:I515"/>
    <mergeCell ref="D545:I545"/>
    <mergeCell ref="D575:I575"/>
    <mergeCell ref="D635:I635"/>
    <mergeCell ref="D605:I60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Calculs</vt:lpstr>
      <vt:lpstr>BDD</vt:lpstr>
    </vt:vector>
  </TitlesOfParts>
  <Company>ACOME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Gaby</dc:creator>
  <cp:lastModifiedBy>JAMMES Stéphanie</cp:lastModifiedBy>
  <dcterms:created xsi:type="dcterms:W3CDTF">2017-06-16T08:02:27Z</dcterms:created>
  <dcterms:modified xsi:type="dcterms:W3CDTF">2017-11-06T09:20:56Z</dcterms:modified>
</cp:coreProperties>
</file>