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5315" windowHeight="7485"/>
  </bookViews>
  <sheets>
    <sheet name="Information" sheetId="1" r:id="rId1"/>
    <sheet name="Impact Echelle Equipement" sheetId="4" r:id="rId2"/>
  </sheets>
  <calcPr calcId="145621"/>
</workbook>
</file>

<file path=xl/calcChain.xml><?xml version="1.0" encoding="utf-8"?>
<calcChain xmlns="http://schemas.openxmlformats.org/spreadsheetml/2006/main">
  <c r="C6" i="4" l="1"/>
  <c r="C7" i="4"/>
  <c r="C8" i="4"/>
  <c r="C9" i="4"/>
  <c r="C10" i="4"/>
  <c r="C11" i="4"/>
  <c r="C12" i="4"/>
  <c r="C13" i="4"/>
  <c r="C16" i="4"/>
  <c r="D44" i="4" s="1"/>
  <c r="C17" i="4"/>
  <c r="E35" i="4" s="1"/>
  <c r="C18" i="4"/>
  <c r="F27" i="4" s="1"/>
  <c r="C19" i="4"/>
  <c r="I26" i="4" s="1"/>
  <c r="C20" i="4"/>
  <c r="J46" i="4" s="1"/>
  <c r="C21" i="4"/>
  <c r="N35" i="4" s="1"/>
  <c r="C22" i="4"/>
  <c r="L36" i="4" s="1"/>
  <c r="C23" i="4"/>
  <c r="H26" i="4" s="1"/>
  <c r="C5" i="4"/>
  <c r="N51" i="4" l="1"/>
  <c r="I49" i="4"/>
  <c r="H47" i="4"/>
  <c r="H44" i="4"/>
  <c r="I38" i="4"/>
  <c r="I34" i="4"/>
  <c r="I29" i="4"/>
  <c r="H51" i="4"/>
  <c r="E49" i="4"/>
  <c r="N46" i="4"/>
  <c r="H43" i="4"/>
  <c r="E38" i="4"/>
  <c r="E34" i="4"/>
  <c r="E29" i="4"/>
  <c r="N26" i="4"/>
  <c r="E51" i="4"/>
  <c r="H48" i="4"/>
  <c r="I46" i="4"/>
  <c r="E42" i="4"/>
  <c r="I36" i="4"/>
  <c r="N30" i="4"/>
  <c r="I28" i="4"/>
  <c r="H52" i="4"/>
  <c r="N49" i="4"/>
  <c r="N47" i="4"/>
  <c r="H45" i="4"/>
  <c r="I40" i="4"/>
  <c r="N34" i="4"/>
  <c r="N29" i="4"/>
  <c r="H27" i="4"/>
  <c r="M50" i="4"/>
  <c r="K43" i="4"/>
  <c r="O42" i="4"/>
  <c r="H41" i="4"/>
  <c r="K39" i="4"/>
  <c r="M38" i="4"/>
  <c r="H37" i="4"/>
  <c r="L35" i="4"/>
  <c r="H33" i="4"/>
  <c r="H32" i="4"/>
  <c r="F31" i="4"/>
  <c r="O27" i="4"/>
  <c r="M52" i="4"/>
  <c r="F52" i="4"/>
  <c r="F51" i="4"/>
  <c r="I50" i="4"/>
  <c r="M49" i="4"/>
  <c r="O48" i="4"/>
  <c r="O47" i="4"/>
  <c r="O46" i="4"/>
  <c r="N45" i="4"/>
  <c r="O44" i="4"/>
  <c r="J43" i="4"/>
  <c r="N42" i="4"/>
  <c r="N41" i="4"/>
  <c r="E41" i="4"/>
  <c r="H40" i="4"/>
  <c r="H39" i="4"/>
  <c r="K38" i="4"/>
  <c r="M37" i="4"/>
  <c r="E37" i="4"/>
  <c r="H36" i="4"/>
  <c r="H35" i="4"/>
  <c r="M34" i="4"/>
  <c r="N33" i="4"/>
  <c r="E33" i="4"/>
  <c r="O31" i="4"/>
  <c r="O30" i="4"/>
  <c r="M29" i="4"/>
  <c r="L28" i="4"/>
  <c r="L27" i="4"/>
  <c r="L52" i="4"/>
  <c r="F50" i="4"/>
  <c r="M48" i="4"/>
  <c r="J45" i="4"/>
  <c r="K44" i="4"/>
  <c r="O43" i="4"/>
  <c r="K42" i="4"/>
  <c r="L41" i="4"/>
  <c r="L40" i="4"/>
  <c r="F40" i="4"/>
  <c r="F39" i="4"/>
  <c r="L37" i="4"/>
  <c r="M36" i="4"/>
  <c r="F36" i="4"/>
  <c r="F35" i="4"/>
  <c r="M33" i="4"/>
  <c r="L32" i="4"/>
  <c r="L31" i="4"/>
  <c r="M26" i="4"/>
  <c r="I52" i="4"/>
  <c r="L51" i="4"/>
  <c r="N50" i="4"/>
  <c r="E50" i="4"/>
  <c r="H49" i="4"/>
  <c r="I48" i="4"/>
  <c r="J47" i="4"/>
  <c r="I45" i="4"/>
  <c r="I44" i="4"/>
  <c r="N43" i="4"/>
  <c r="E43" i="4"/>
  <c r="I42" i="4"/>
  <c r="I41" i="4"/>
  <c r="K40" i="4"/>
  <c r="L39" i="4"/>
  <c r="E39" i="4"/>
  <c r="F38" i="4"/>
  <c r="I37" i="4"/>
  <c r="F34" i="4"/>
  <c r="I33" i="4"/>
  <c r="I32" i="4"/>
  <c r="H31" i="4"/>
  <c r="I30" i="4"/>
  <c r="H29" i="4"/>
  <c r="H28" i="4"/>
  <c r="J28" i="4"/>
  <c r="J32" i="4"/>
  <c r="J36" i="4"/>
  <c r="J40" i="4"/>
  <c r="J44" i="4"/>
  <c r="J48" i="4"/>
  <c r="J52" i="4"/>
  <c r="J27" i="4"/>
  <c r="J31" i="4"/>
  <c r="J34" i="4"/>
  <c r="J35" i="4"/>
  <c r="J49" i="4"/>
  <c r="J50" i="4"/>
  <c r="J51" i="4"/>
  <c r="J26" i="4"/>
  <c r="J29" i="4"/>
  <c r="J33" i="4"/>
  <c r="J37" i="4"/>
  <c r="J38" i="4"/>
  <c r="J39" i="4"/>
  <c r="J41" i="4"/>
  <c r="D27" i="4"/>
  <c r="D31" i="4"/>
  <c r="D35" i="4"/>
  <c r="D39" i="4"/>
  <c r="D43" i="4"/>
  <c r="D47" i="4"/>
  <c r="D51" i="4"/>
  <c r="D30" i="4"/>
  <c r="D28" i="4"/>
  <c r="D32" i="4"/>
  <c r="D34" i="4"/>
  <c r="D48" i="4"/>
  <c r="D49" i="4"/>
  <c r="D50" i="4"/>
  <c r="D29" i="4"/>
  <c r="D33" i="4"/>
  <c r="D36" i="4"/>
  <c r="D37" i="4"/>
  <c r="D38" i="4"/>
  <c r="D52" i="4"/>
  <c r="D26" i="4"/>
  <c r="D40" i="4"/>
  <c r="D41" i="4"/>
  <c r="D42" i="4"/>
  <c r="D46" i="4"/>
  <c r="J42" i="4"/>
  <c r="D45" i="4"/>
  <c r="J30" i="4"/>
  <c r="K26" i="4"/>
  <c r="M27" i="4"/>
  <c r="K29" i="4"/>
  <c r="O29" i="4"/>
  <c r="L30" i="4"/>
  <c r="M31" i="4"/>
  <c r="K33" i="4"/>
  <c r="O33" i="4"/>
  <c r="L34" i="4"/>
  <c r="M35" i="4"/>
  <c r="K37" i="4"/>
  <c r="O37" i="4"/>
  <c r="L38" i="4"/>
  <c r="M39" i="4"/>
  <c r="K41" i="4"/>
  <c r="O41" i="4"/>
  <c r="L42" i="4"/>
  <c r="M43" i="4"/>
  <c r="K45" i="4"/>
  <c r="O45" i="4"/>
  <c r="L46" i="4"/>
  <c r="M47" i="4"/>
  <c r="K49" i="4"/>
  <c r="O49" i="4"/>
  <c r="L50" i="4"/>
  <c r="M51" i="4"/>
  <c r="L26" i="4"/>
  <c r="K28" i="4"/>
  <c r="O28" i="4"/>
  <c r="L29" i="4"/>
  <c r="O32" i="4"/>
  <c r="L33" i="4"/>
  <c r="M30" i="4"/>
  <c r="K32" i="4"/>
  <c r="F26" i="4"/>
  <c r="F29" i="4"/>
  <c r="F33" i="4"/>
  <c r="F37" i="4"/>
  <c r="F41" i="4"/>
  <c r="F45" i="4"/>
  <c r="F49" i="4"/>
  <c r="F28" i="4"/>
  <c r="F32" i="4"/>
  <c r="O26" i="4"/>
  <c r="K52" i="4"/>
  <c r="K51" i="4"/>
  <c r="K50" i="4"/>
  <c r="L49" i="4"/>
  <c r="L48" i="4"/>
  <c r="F48" i="4"/>
  <c r="L47" i="4"/>
  <c r="F47" i="4"/>
  <c r="M46" i="4"/>
  <c r="F46" i="4"/>
  <c r="M45" i="4"/>
  <c r="M44" i="4"/>
  <c r="O40" i="4"/>
  <c r="O39" i="4"/>
  <c r="O38" i="4"/>
  <c r="K36" i="4"/>
  <c r="K35" i="4"/>
  <c r="K34" i="4"/>
  <c r="K31" i="4"/>
  <c r="F30" i="4"/>
  <c r="K27" i="4"/>
  <c r="N28" i="4"/>
  <c r="N32" i="4"/>
  <c r="N36" i="4"/>
  <c r="N40" i="4"/>
  <c r="N44" i="4"/>
  <c r="N48" i="4"/>
  <c r="N52" i="4"/>
  <c r="N27" i="4"/>
  <c r="N31" i="4"/>
  <c r="E26" i="4"/>
  <c r="E28" i="4"/>
  <c r="E32" i="4"/>
  <c r="E36" i="4"/>
  <c r="E40" i="4"/>
  <c r="E44" i="4"/>
  <c r="E48" i="4"/>
  <c r="E52" i="4"/>
  <c r="E27" i="4"/>
  <c r="E31" i="4"/>
  <c r="O52" i="4"/>
  <c r="O51" i="4"/>
  <c r="O50" i="4"/>
  <c r="K48" i="4"/>
  <c r="K47" i="4"/>
  <c r="E47" i="4"/>
  <c r="K46" i="4"/>
  <c r="E46" i="4"/>
  <c r="L45" i="4"/>
  <c r="E45" i="4"/>
  <c r="L44" i="4"/>
  <c r="F44" i="4"/>
  <c r="L43" i="4"/>
  <c r="F43" i="4"/>
  <c r="M42" i="4"/>
  <c r="F42" i="4"/>
  <c r="M41" i="4"/>
  <c r="M40" i="4"/>
  <c r="N39" i="4"/>
  <c r="N38" i="4"/>
  <c r="N37" i="4"/>
  <c r="O36" i="4"/>
  <c r="O35" i="4"/>
  <c r="O34" i="4"/>
  <c r="M32" i="4"/>
  <c r="K30" i="4"/>
  <c r="E30" i="4"/>
  <c r="M28" i="4"/>
  <c r="I51" i="4"/>
  <c r="H50" i="4"/>
  <c r="I47" i="4"/>
  <c r="H46" i="4"/>
  <c r="I43" i="4"/>
  <c r="H42" i="4"/>
  <c r="I39" i="4"/>
  <c r="H38" i="4"/>
  <c r="I35" i="4"/>
  <c r="H34" i="4"/>
  <c r="I31" i="4"/>
  <c r="H30" i="4"/>
  <c r="I27" i="4"/>
  <c r="G52" i="4" l="1"/>
  <c r="C52" i="4" s="1"/>
  <c r="G27" i="4"/>
  <c r="C27" i="4" s="1"/>
  <c r="G35" i="4"/>
  <c r="C35" i="4" s="1"/>
  <c r="G43" i="4"/>
  <c r="C43" i="4" s="1"/>
  <c r="G51" i="4"/>
  <c r="C51" i="4" s="1"/>
  <c r="G32" i="4"/>
  <c r="C32" i="4" s="1"/>
  <c r="G42" i="4"/>
  <c r="C42" i="4" s="1"/>
  <c r="G26" i="4"/>
  <c r="C26" i="4" s="1"/>
  <c r="G38" i="4"/>
  <c r="C38" i="4" s="1"/>
  <c r="G46" i="4"/>
  <c r="C46" i="4" s="1"/>
  <c r="G28" i="4"/>
  <c r="C28" i="4" s="1"/>
  <c r="G30" i="4"/>
  <c r="G36" i="4"/>
  <c r="C36" i="4" s="1"/>
  <c r="G40" i="4"/>
  <c r="C40" i="4" s="1"/>
  <c r="G48" i="4"/>
  <c r="C48" i="4" s="1"/>
  <c r="G44" i="4"/>
  <c r="C44" i="4" s="1"/>
  <c r="G34" i="4"/>
  <c r="C34" i="4" s="1"/>
  <c r="G50" i="4"/>
  <c r="C50" i="4" s="1"/>
  <c r="G49" i="4"/>
  <c r="C49" i="4" s="1"/>
  <c r="G45" i="4"/>
  <c r="C45" i="4" s="1"/>
  <c r="G41" i="4"/>
  <c r="C41" i="4" s="1"/>
  <c r="G37" i="4"/>
  <c r="C37" i="4" s="1"/>
  <c r="G33" i="4"/>
  <c r="C33" i="4" s="1"/>
  <c r="G29" i="4"/>
  <c r="C29" i="4" s="1"/>
  <c r="G31" i="4"/>
  <c r="C31" i="4" s="1"/>
  <c r="G39" i="4"/>
  <c r="C39" i="4" s="1"/>
  <c r="G47" i="4"/>
  <c r="C47" i="4" s="1"/>
  <c r="C30" i="4"/>
</calcChain>
</file>

<file path=xl/sharedStrings.xml><?xml version="1.0" encoding="utf-8"?>
<sst xmlns="http://schemas.openxmlformats.org/spreadsheetml/2006/main" count="198" uniqueCount="108">
  <si>
    <t>PROFIL ENVIRONNEMENTAL PRODUIT</t>
  </si>
  <si>
    <t xml:space="preserve">Chauffe-eau thermodynamique individuel et autonome </t>
  </si>
  <si>
    <t>TD Split Mural</t>
  </si>
  <si>
    <t>Outil d'aide à l'usage des règles d'extrapolation</t>
  </si>
  <si>
    <t>Unité fonctionnelle</t>
  </si>
  <si>
    <t>Produire 1 litre d’eau chaude sanitaire accumulée à équivalent 40°C, selon le scénario d’usage de référence et avec une durée de vide de référence 17 ans du produit.</t>
  </si>
  <si>
    <t>Conforme à la norme ISO 14025 : 2010 déclarations environnementales de type III</t>
  </si>
  <si>
    <t xml:space="preserve">PEP individuel certifié PEP ECO Passeport </t>
  </si>
  <si>
    <t>Document de référence</t>
  </si>
  <si>
    <t>Nom</t>
  </si>
  <si>
    <t>Référence produit</t>
  </si>
  <si>
    <t>Référence unité intérieure</t>
  </si>
  <si>
    <t>Référence unité extérieure</t>
  </si>
  <si>
    <t>TD 200 SPLIT WH</t>
  </si>
  <si>
    <t>TD 150 SPLIT WH</t>
  </si>
  <si>
    <t>POIDS BRUT (kg)</t>
  </si>
  <si>
    <t>DONT POIDS CUVE SEULE (kg)</t>
  </si>
  <si>
    <t>COEFFICIENT DE PERFORMANCE R*</t>
  </si>
  <si>
    <t>CONSTANTE DE REFROIDISSEMENT Qpr (kWh/24h)*</t>
  </si>
  <si>
    <t>VOLUME (l)</t>
  </si>
  <si>
    <t>POIDS NET  (kg)</t>
  </si>
  <si>
    <t>ETAPES</t>
  </si>
  <si>
    <t>COEFFICIENTS</t>
  </si>
  <si>
    <t>Total</t>
  </si>
  <si>
    <t>Fabrication (A1-A3)</t>
  </si>
  <si>
    <t>Distribution (A4)</t>
  </si>
  <si>
    <t>Installation (A5)</t>
  </si>
  <si>
    <t>Utilisation (B1)</t>
  </si>
  <si>
    <t>Utilisation (B2)</t>
  </si>
  <si>
    <t>Utilisation (B6)</t>
  </si>
  <si>
    <t>Utilisation (B3-B5 ;B7)</t>
  </si>
  <si>
    <t>Fin de vie (C1-C4)</t>
  </si>
  <si>
    <t>Publication</t>
  </si>
  <si>
    <t>UNITE</t>
  </si>
  <si>
    <t>FABRICATION</t>
  </si>
  <si>
    <t>DISTRIBUTION</t>
  </si>
  <si>
    <t>INSTALLATION</t>
  </si>
  <si>
    <t>UTILISATION</t>
  </si>
  <si>
    <t>FIN DE VIE</t>
  </si>
  <si>
    <t>B1</t>
  </si>
  <si>
    <t>B2</t>
  </si>
  <si>
    <t>B6</t>
  </si>
  <si>
    <t>Coefficients</t>
  </si>
  <si>
    <t>Réchauffement climatique</t>
  </si>
  <si>
    <t>kg.equivalent.CO2</t>
  </si>
  <si>
    <t>Appauvrissement de la couche d’ozone</t>
  </si>
  <si>
    <t>kg.equivalent.CFC-11</t>
  </si>
  <si>
    <t>Acidification des sols et de l’eau</t>
  </si>
  <si>
    <t>kg.equivalent.SO2</t>
  </si>
  <si>
    <t>Eutrophisation</t>
  </si>
  <si>
    <t>kg.equivalent.P04 3-</t>
  </si>
  <si>
    <t>Formation d’ozone photochimique</t>
  </si>
  <si>
    <t>kg.equivalent.C2H4</t>
  </si>
  <si>
    <t>Epuisement des ressources abiotiques – éléments</t>
  </si>
  <si>
    <t>kg.equivalent.Sb</t>
  </si>
  <si>
    <t>Epuisement des ressources abiotiques – combustibles fossiles</t>
  </si>
  <si>
    <t>MJ</t>
  </si>
  <si>
    <t>Pollution de l’eau</t>
  </si>
  <si>
    <t>m3</t>
  </si>
  <si>
    <t>Pollution de l’air</t>
  </si>
  <si>
    <t>Utilisation de l’énergie primaire renouvelable, à l’exclusion des ressources d’énergie primaire renouvelables utilisées comme matières premières</t>
  </si>
  <si>
    <t>Utilisation des ressources d’énergie primaire renouvelables utilisées en tant que matières premières</t>
  </si>
  <si>
    <t>Utilisation totale des ressources d’énergie primaire renouvelables(MJ) </t>
  </si>
  <si>
    <t>Utilisation de l’énergie primaire non renouvelable, à l’exclusion des ressources d’énergie primaire renouvelables utilisées comme matières premières</t>
  </si>
  <si>
    <t>Utilisation des ressources d’énergie primaire non renouvelables utilisées en tant que matières premières</t>
  </si>
  <si>
    <t xml:space="preserve">Utilisation totale des ressources d’énergie primaire non renouvelables (énergie primaire et ressources d'énergie primaire utilisées comme matières premières) </t>
  </si>
  <si>
    <t>Utilisation de matière secondaire</t>
  </si>
  <si>
    <t>kg</t>
  </si>
  <si>
    <t>Utilisation de combustibles secondaires renouvelables</t>
  </si>
  <si>
    <t>Utilisation de combustibles secondaires non renouvelables</t>
  </si>
  <si>
    <t>Utilisation nette d’eau douce</t>
  </si>
  <si>
    <t>Énergie primaire totale utilisée durant le cycle de vie</t>
  </si>
  <si>
    <t>Déchets dangereux éliminés</t>
  </si>
  <si>
    <t>Déchets non dangereux éliminés</t>
  </si>
  <si>
    <t>Déchets radioactifs éliminés</t>
  </si>
  <si>
    <t>Composants destinés à la réutilisation</t>
  </si>
  <si>
    <t>Matériaux destinés au recyclage</t>
  </si>
  <si>
    <t>Matériaux destinés à la récupération d’énergie</t>
  </si>
  <si>
    <t>Energie fournie à l’extérieur</t>
  </si>
  <si>
    <t>B3</t>
  </si>
  <si>
    <t>B4</t>
  </si>
  <si>
    <t>B5</t>
  </si>
  <si>
    <t>B7</t>
  </si>
  <si>
    <t>Impacts à l'échelle de l'équipement</t>
  </si>
  <si>
    <t>Fabrication
A1-A3</t>
  </si>
  <si>
    <t>Distribution
A4</t>
  </si>
  <si>
    <t>Installation
A5</t>
  </si>
  <si>
    <t>Utilisation
B1-B7</t>
  </si>
  <si>
    <t>Fin de vie
C1-C4</t>
  </si>
  <si>
    <t>TOTAl</t>
  </si>
  <si>
    <t>Utilisation de l’énergie primaire renouvelable (énergie matière exclue)</t>
  </si>
  <si>
    <t>Utilisation de l’énergie primaire non renouvelable (énergie matière exclue)</t>
  </si>
  <si>
    <t>Utilisation totale des ressources d’énergie primaire non renouvelables</t>
  </si>
  <si>
    <t>REFERENCE PRODUIT</t>
  </si>
  <si>
    <t>REFERENCE UNITE EXTERIEURE</t>
  </si>
  <si>
    <t>REFERENCE UNITE INTERIEURE</t>
  </si>
  <si>
    <t>COEFFICIENT DE PERFORMANCE R</t>
  </si>
  <si>
    <t>CONSTANTE DE REFROIDISSEMENT Qpr (kWh/24h)</t>
  </si>
  <si>
    <t>CYCLE DE PUISAGE</t>
  </si>
  <si>
    <t>L</t>
  </si>
  <si>
    <t>IMPACT A L'ECHELLE DE L'EQUIPEMENT</t>
  </si>
  <si>
    <t>Choix du produit :</t>
  </si>
  <si>
    <t>Contact</t>
  </si>
  <si>
    <t>PEP@BDRThermea.fr</t>
  </si>
  <si>
    <t>Règles de rédaction : PCR-ed3-FR-2015 04 02</t>
  </si>
  <si>
    <t>Information et référentiels : www.pep-ecopassport.org</t>
  </si>
  <si>
    <t>Complété par : PSR-0004-ed3.0-FR2018 02 09</t>
  </si>
  <si>
    <r>
      <t xml:space="preserve">N° d’enregistrement : </t>
    </r>
    <r>
      <rPr>
        <b/>
        <sz val="11"/>
        <color theme="1"/>
        <rFont val="Calibri"/>
        <family val="2"/>
        <scheme val="minor"/>
      </rPr>
      <t>CHAP-00001-V01.01-FR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</si>
</sst>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[$-40C]mmm\-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20"/>
      <color rgb="FFBA2431"/>
      <name val="Calibri"/>
      <family val="2"/>
      <scheme val="minor"/>
    </font>
    <font>
      <sz val="18"/>
      <color rgb="FF525757"/>
      <name val="Calibri"/>
      <family val="2"/>
      <scheme val="minor"/>
    </font>
    <font>
      <sz val="30"/>
      <color rgb="FFBA2431"/>
      <name val="Calibri"/>
      <family val="2"/>
      <scheme val="minor"/>
    </font>
    <font>
      <sz val="12"/>
      <name val="宋体"/>
      <charset val="134"/>
    </font>
    <font>
      <sz val="10"/>
      <name val="Arial"/>
      <family val="2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i/>
      <sz val="14"/>
      <color rgb="FF525757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525757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52575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rgb="FFFFFFFF"/>
      <name val="Calibri"/>
      <family val="2"/>
      <scheme val="minor"/>
    </font>
    <font>
      <b/>
      <sz val="7.5"/>
      <color rgb="FFFFFFFF"/>
      <name val="Calibri"/>
      <family val="2"/>
      <scheme val="minor"/>
    </font>
    <font>
      <sz val="8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  <font>
      <sz val="11"/>
      <color rgb="FF525757"/>
      <name val="Calibri"/>
      <family val="2"/>
      <scheme val="minor"/>
    </font>
    <font>
      <sz val="9"/>
      <color rgb="FF525757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rgb="FF525757"/>
      <name val="Calibri"/>
      <family val="2"/>
      <scheme val="minor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Border="0">
      <protection locked="0"/>
    </xf>
    <xf numFmtId="0" fontId="16" fillId="0" borderId="0"/>
    <xf numFmtId="0" fontId="16" fillId="0" borderId="0" applyFill="0" applyProtection="0"/>
    <xf numFmtId="0" fontId="16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10" fillId="0" borderId="0" xfId="0" applyFont="1" applyAlignment="1">
      <alignment horizontal="left" vertical="center"/>
    </xf>
    <xf numFmtId="0" fontId="12" fillId="0" borderId="0" xfId="0" applyFont="1"/>
    <xf numFmtId="0" fontId="9" fillId="0" borderId="0" xfId="76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0" fontId="0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1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1" fontId="0" fillId="0" borderId="0" xfId="0" applyNumberFormat="1" applyFont="1"/>
    <xf numFmtId="0" fontId="18" fillId="2" borderId="4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4" borderId="0" xfId="0" applyFont="1" applyFill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11" fontId="22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1" fontId="21" fillId="0" borderId="4" xfId="0" applyNumberFormat="1" applyFont="1" applyBorder="1" applyAlignment="1">
      <alignment horizontal="center" vertical="center"/>
    </xf>
    <xf numFmtId="11" fontId="21" fillId="0" borderId="4" xfId="0" applyNumberFormat="1" applyFont="1" applyBorder="1" applyAlignment="1">
      <alignment horizontal="center"/>
    </xf>
    <xf numFmtId="0" fontId="23" fillId="2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5" fillId="0" borderId="0" xfId="0" applyFont="1"/>
    <xf numFmtId="0" fontId="21" fillId="0" borderId="0" xfId="0" applyFont="1" applyBorder="1" applyAlignment="1">
      <alignment horizontal="center" vertical="center"/>
    </xf>
    <xf numFmtId="0" fontId="24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4" fontId="13" fillId="0" borderId="0" xfId="0" applyNumberFormat="1" applyFont="1" applyAlignment="1">
      <alignment horizontal="left"/>
    </xf>
  </cellXfs>
  <cellStyles count="81">
    <cellStyle name="Lien hypertexte" xfId="76" builtinId="8"/>
    <cellStyle name="Lien hypertexte 2" xfId="1"/>
    <cellStyle name="Milliers 2" xfId="2"/>
    <cellStyle name="Normal" xfId="0" builtinId="0"/>
    <cellStyle name="Normal 2" xfId="3"/>
    <cellStyle name="Normal 2 2" xfId="79"/>
    <cellStyle name="Normal 2 3" xfId="77"/>
    <cellStyle name="Normal 3" xfId="4"/>
    <cellStyle name="Normal 3 2" xfId="5"/>
    <cellStyle name="Normal 3 3" xfId="6"/>
    <cellStyle name="Normal 3 4" xfId="78"/>
    <cellStyle name="Normal 4" xfId="7"/>
    <cellStyle name="Normal 4 2" xfId="8"/>
    <cellStyle name="Normal 4 2 2" xfId="9"/>
    <cellStyle name="Normal 4 2 2 2" xfId="10"/>
    <cellStyle name="Normal 4 2 2 2 2" xfId="11"/>
    <cellStyle name="Normal 4 2 2 3" xfId="12"/>
    <cellStyle name="Normal 4 2 2 3 2" xfId="13"/>
    <cellStyle name="Normal 4 2 2 4" xfId="14"/>
    <cellStyle name="Normal 4 2 2 4 2" xfId="15"/>
    <cellStyle name="Normal 4 2 2 5" xfId="16"/>
    <cellStyle name="Normal 4 2 3" xfId="17"/>
    <cellStyle name="Normal 4 2 3 2" xfId="18"/>
    <cellStyle name="Normal 4 2 4" xfId="19"/>
    <cellStyle name="Normal 4 2 4 2" xfId="20"/>
    <cellStyle name="Normal 4 2 5" xfId="21"/>
    <cellStyle name="Normal 4 3" xfId="22"/>
    <cellStyle name="Normal 4 3 2" xfId="23"/>
    <cellStyle name="Normal 4 4" xfId="24"/>
    <cellStyle name="Normal 4 4 2" xfId="25"/>
    <cellStyle name="Normal 4 5" xfId="26"/>
    <cellStyle name="Normal 4 5 2" xfId="27"/>
    <cellStyle name="Normal 4 6" xfId="28"/>
    <cellStyle name="Normal 5" xfId="29"/>
    <cellStyle name="Normal 6" xfId="30"/>
    <cellStyle name="Normal 6 2" xfId="31"/>
    <cellStyle name="Normal 6 2 2" xfId="32"/>
    <cellStyle name="Normal 6 2 2 2" xfId="33"/>
    <cellStyle name="Normal 6 2 3" xfId="34"/>
    <cellStyle name="Normal 6 2 3 2" xfId="35"/>
    <cellStyle name="Normal 6 2 4" xfId="36"/>
    <cellStyle name="Normal 6 3" xfId="37"/>
    <cellStyle name="Normal 6 3 2" xfId="38"/>
    <cellStyle name="Normal 6 4" xfId="39"/>
    <cellStyle name="Normal 6 4 2" xfId="40"/>
    <cellStyle name="Normal 6 5" xfId="41"/>
    <cellStyle name="Normal 6 5 2" xfId="42"/>
    <cellStyle name="Normal 6 6" xfId="43"/>
    <cellStyle name="Normal 6 7" xfId="80"/>
    <cellStyle name="Normal 7" xfId="44"/>
    <cellStyle name="Normal 7 2" xfId="45"/>
    <cellStyle name="Normal 7 2 2" xfId="46"/>
    <cellStyle name="Normal 7 2 2 2" xfId="47"/>
    <cellStyle name="Normal 7 2 3" xfId="48"/>
    <cellStyle name="Normal 7 2 3 2" xfId="49"/>
    <cellStyle name="Normal 7 2 4" xfId="50"/>
    <cellStyle name="Normal 7 3" xfId="51"/>
    <cellStyle name="Normal 7 3 2" xfId="52"/>
    <cellStyle name="Normal 7 4" xfId="53"/>
    <cellStyle name="Normal 7 4 2" xfId="54"/>
    <cellStyle name="Normal 7 5" xfId="55"/>
    <cellStyle name="Normal 7 5 2" xfId="56"/>
    <cellStyle name="Normal 7 6" xfId="57"/>
    <cellStyle name="Normal 7 7" xfId="58"/>
    <cellStyle name="Normal 8" xfId="59"/>
    <cellStyle name="Normal 9" xfId="60"/>
    <cellStyle name="Pourcentage 2" xfId="61"/>
    <cellStyle name="Pourcentage 2 2" xfId="62"/>
    <cellStyle name="Pourcentage 2 2 2" xfId="63"/>
    <cellStyle name="Pourcentage 2 2 2 2" xfId="64"/>
    <cellStyle name="Pourcentage 2 2 3" xfId="65"/>
    <cellStyle name="Pourcentage 2 2 3 2" xfId="66"/>
    <cellStyle name="Pourcentage 2 2 4" xfId="67"/>
    <cellStyle name="Pourcentage 2 3" xfId="68"/>
    <cellStyle name="Pourcentage 2 3 2" xfId="69"/>
    <cellStyle name="Pourcentage 2 4" xfId="70"/>
    <cellStyle name="Pourcentage 2 4 2" xfId="71"/>
    <cellStyle name="Pourcentage 2 5" xfId="72"/>
    <cellStyle name="Pourcentage 2 5 2" xfId="73"/>
    <cellStyle name="Pourcentage 2 6" xfId="74"/>
    <cellStyle name="Pourcentage 3" xfId="75"/>
  </cellStyles>
  <dxfs count="0"/>
  <tableStyles count="0" defaultTableStyle="TableStyleMedium2" defaultPivotStyle="PivotStyleLight16"/>
  <colors>
    <mruColors>
      <color rgb="FF5257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85725</xdr:rowOff>
    </xdr:from>
    <xdr:to>
      <xdr:col>11</xdr:col>
      <xdr:colOff>498674</xdr:colOff>
      <xdr:row>4</xdr:row>
      <xdr:rowOff>66675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85725"/>
          <a:ext cx="3365699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10</xdr:col>
      <xdr:colOff>165299</xdr:colOff>
      <xdr:row>3</xdr:row>
      <xdr:rowOff>47625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0"/>
          <a:ext cx="3365699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P@BDRThermea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workbookViewId="0">
      <selection activeCell="M6" sqref="M6"/>
    </sheetView>
  </sheetViews>
  <sheetFormatPr baseColWidth="10" defaultRowHeight="15"/>
  <sheetData>
    <row r="1" spans="1:2" ht="26.25">
      <c r="A1" s="2" t="s">
        <v>0</v>
      </c>
    </row>
    <row r="2" spans="1:2">
      <c r="A2" s="9" t="s">
        <v>3</v>
      </c>
    </row>
    <row r="3" spans="1:2" s="5" customFormat="1">
      <c r="A3" s="9"/>
    </row>
    <row r="4" spans="1:2" s="5" customFormat="1" ht="18.75">
      <c r="A4" s="6"/>
    </row>
    <row r="5" spans="1:2" ht="23.25">
      <c r="A5" s="3" t="s">
        <v>1</v>
      </c>
    </row>
    <row r="6" spans="1:2" ht="39">
      <c r="A6" s="4" t="s">
        <v>2</v>
      </c>
    </row>
    <row r="8" spans="1:2" s="5" customFormat="1" ht="18.75">
      <c r="A8" s="7" t="s">
        <v>8</v>
      </c>
    </row>
    <row r="9" spans="1:2" s="20" customFormat="1">
      <c r="B9" s="21" t="s">
        <v>7</v>
      </c>
    </row>
    <row r="10" spans="1:2" s="20" customFormat="1">
      <c r="B10" s="21" t="s">
        <v>107</v>
      </c>
    </row>
    <row r="11" spans="1:2" s="20" customFormat="1">
      <c r="B11" s="44" t="s">
        <v>6</v>
      </c>
    </row>
    <row r="12" spans="1:2" s="20" customFormat="1">
      <c r="B12" s="45" t="s">
        <v>104</v>
      </c>
    </row>
    <row r="13" spans="1:2" s="20" customFormat="1">
      <c r="B13" s="45" t="s">
        <v>106</v>
      </c>
    </row>
    <row r="14" spans="1:2" s="20" customFormat="1">
      <c r="B14" s="44" t="s">
        <v>105</v>
      </c>
    </row>
    <row r="15" spans="1:2" s="19" customFormat="1"/>
    <row r="16" spans="1:2" ht="18.75">
      <c r="A16" s="7" t="s">
        <v>4</v>
      </c>
    </row>
    <row r="17" spans="1:7" s="1" customFormat="1" ht="32.25" customHeight="1">
      <c r="B17" s="11" t="s">
        <v>5</v>
      </c>
      <c r="C17" s="11"/>
      <c r="D17" s="11"/>
      <c r="E17" s="11"/>
      <c r="F17" s="11"/>
      <c r="G17" s="11"/>
    </row>
    <row r="19" spans="1:7" ht="18.75">
      <c r="A19" s="7" t="s">
        <v>32</v>
      </c>
      <c r="B19" s="5"/>
    </row>
    <row r="20" spans="1:7">
      <c r="A20" s="5"/>
      <c r="B20" s="46">
        <v>43313</v>
      </c>
    </row>
    <row r="22" spans="1:7" ht="18.75">
      <c r="A22" s="7" t="s">
        <v>102</v>
      </c>
    </row>
    <row r="23" spans="1:7">
      <c r="B23" s="8" t="s">
        <v>103</v>
      </c>
    </row>
  </sheetData>
  <sheetProtection sheet="1" objects="1" scenarios="1"/>
  <mergeCells count="1">
    <mergeCell ref="B17:G17"/>
  </mergeCells>
  <hyperlinks>
    <hyperlink ref="B2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showGridLines="0" workbookViewId="0">
      <selection activeCell="F9" sqref="F9"/>
    </sheetView>
  </sheetViews>
  <sheetFormatPr baseColWidth="10" defaultRowHeight="15"/>
  <cols>
    <col min="1" max="1" width="44" style="14" customWidth="1"/>
    <col min="2" max="2" width="16" style="14" customWidth="1"/>
    <col min="3" max="7" width="12" style="14" customWidth="1"/>
    <col min="8" max="9" width="12" style="10" customWidth="1"/>
    <col min="10" max="15" width="12" style="14" customWidth="1"/>
    <col min="16" max="16" width="11.42578125" style="14"/>
    <col min="17" max="17" width="0" style="14" hidden="1" customWidth="1"/>
    <col min="18" max="18" width="47.5703125" style="14" hidden="1" customWidth="1"/>
    <col min="19" max="33" width="0" style="14" hidden="1" customWidth="1"/>
    <col min="34" max="16384" width="11.42578125" style="14"/>
  </cols>
  <sheetData>
    <row r="1" spans="1:20" ht="36">
      <c r="A1" s="41" t="s">
        <v>100</v>
      </c>
      <c r="G1" s="10"/>
      <c r="I1" s="14"/>
    </row>
    <row r="2" spans="1:20">
      <c r="G2" s="10"/>
      <c r="I2" s="14"/>
    </row>
    <row r="3" spans="1:20" ht="18.75">
      <c r="B3" s="40" t="s">
        <v>101</v>
      </c>
      <c r="C3" s="43" t="s">
        <v>14</v>
      </c>
      <c r="I3" s="14"/>
      <c r="Q3" s="14">
        <v>1</v>
      </c>
      <c r="R3" s="24" t="s">
        <v>9</v>
      </c>
      <c r="S3" s="10" t="s">
        <v>13</v>
      </c>
      <c r="T3" s="10" t="s">
        <v>14</v>
      </c>
    </row>
    <row r="4" spans="1:20">
      <c r="I4" s="14"/>
      <c r="Q4" s="14">
        <v>2</v>
      </c>
      <c r="R4" s="22" t="s">
        <v>10</v>
      </c>
      <c r="S4" s="10">
        <v>7681672</v>
      </c>
      <c r="T4" s="10">
        <v>7681671</v>
      </c>
    </row>
    <row r="5" spans="1:20">
      <c r="A5" s="18"/>
      <c r="B5" s="39" t="s">
        <v>93</v>
      </c>
      <c r="C5" s="42">
        <f>HLOOKUP($C$3,$S$3:$T$22,Q4,FALSE)</f>
        <v>7681671</v>
      </c>
      <c r="I5" s="14"/>
      <c r="Q5" s="14">
        <v>3</v>
      </c>
      <c r="R5" s="22" t="s">
        <v>11</v>
      </c>
      <c r="S5" s="10">
        <v>7673295</v>
      </c>
      <c r="T5" s="10">
        <v>7673596</v>
      </c>
    </row>
    <row r="6" spans="1:20">
      <c r="A6" s="18"/>
      <c r="B6" s="39" t="s">
        <v>94</v>
      </c>
      <c r="C6" s="42">
        <f>HLOOKUP($C$3,$S$3:$T$22,Q5,FALSE)</f>
        <v>7673596</v>
      </c>
      <c r="I6" s="14"/>
      <c r="Q6" s="14">
        <v>4</v>
      </c>
      <c r="R6" s="22" t="s">
        <v>12</v>
      </c>
      <c r="S6" s="10">
        <v>7638198</v>
      </c>
      <c r="T6" s="10">
        <v>7638198</v>
      </c>
    </row>
    <row r="7" spans="1:20">
      <c r="A7" s="18"/>
      <c r="B7" s="39" t="s">
        <v>95</v>
      </c>
      <c r="C7" s="42">
        <f>HLOOKUP($C$3,$S$3:$T$22,Q6,FALSE)</f>
        <v>7638198</v>
      </c>
      <c r="I7" s="14"/>
      <c r="Q7" s="14">
        <v>5</v>
      </c>
      <c r="R7" s="22" t="s">
        <v>19</v>
      </c>
      <c r="S7" s="10">
        <v>200</v>
      </c>
      <c r="T7" s="10">
        <v>150</v>
      </c>
    </row>
    <row r="8" spans="1:20">
      <c r="A8" s="18"/>
      <c r="B8" s="39" t="s">
        <v>19</v>
      </c>
      <c r="C8" s="42">
        <f>HLOOKUP($C$3,$S$3:$T$22,Q7,FALSE)</f>
        <v>150</v>
      </c>
      <c r="I8" s="14"/>
      <c r="Q8" s="14">
        <v>6</v>
      </c>
      <c r="R8" s="22" t="s">
        <v>15</v>
      </c>
      <c r="S8" s="10">
        <v>131.80000000000001</v>
      </c>
      <c r="T8" s="10">
        <v>116.3</v>
      </c>
    </row>
    <row r="9" spans="1:20">
      <c r="A9" s="18"/>
      <c r="B9" s="39" t="s">
        <v>15</v>
      </c>
      <c r="C9" s="42">
        <f>HLOOKUP($C$3,$S$3:$T$22,Q8,FALSE)</f>
        <v>116.3</v>
      </c>
      <c r="I9" s="14"/>
      <c r="Q9" s="14">
        <v>7</v>
      </c>
      <c r="R9" s="22" t="s">
        <v>20</v>
      </c>
      <c r="S9" s="10">
        <v>116.4</v>
      </c>
      <c r="T9" s="10">
        <v>101.6</v>
      </c>
    </row>
    <row r="10" spans="1:20">
      <c r="A10" s="18"/>
      <c r="B10" s="39" t="s">
        <v>20</v>
      </c>
      <c r="C10" s="42">
        <f>HLOOKUP($C$3,$S$3:$T$22,Q9,FALSE)</f>
        <v>101.6</v>
      </c>
      <c r="I10" s="14"/>
      <c r="Q10" s="14">
        <v>8</v>
      </c>
      <c r="R10" s="22" t="s">
        <v>16</v>
      </c>
      <c r="S10" s="10">
        <v>81.3</v>
      </c>
      <c r="T10" s="10">
        <v>66.5</v>
      </c>
    </row>
    <row r="11" spans="1:20">
      <c r="A11" s="18"/>
      <c r="B11" s="39" t="s">
        <v>16</v>
      </c>
      <c r="C11" s="42">
        <f>HLOOKUP($C$3,$S$3:$T$22,Q10,FALSE)</f>
        <v>66.5</v>
      </c>
      <c r="I11" s="14"/>
      <c r="Q11" s="14">
        <v>9</v>
      </c>
      <c r="R11" s="22" t="s">
        <v>17</v>
      </c>
      <c r="S11" s="10">
        <v>3.07</v>
      </c>
      <c r="T11" s="10">
        <v>3.36</v>
      </c>
    </row>
    <row r="12" spans="1:20">
      <c r="A12" s="18"/>
      <c r="B12" s="39" t="s">
        <v>96</v>
      </c>
      <c r="C12" s="42">
        <f>HLOOKUP($C$3,$S$3:$T$22,Q11,FALSE)</f>
        <v>3.36</v>
      </c>
      <c r="I12" s="14"/>
      <c r="Q12" s="14">
        <v>10</v>
      </c>
      <c r="R12" s="22" t="s">
        <v>18</v>
      </c>
      <c r="S12" s="10">
        <v>0.312</v>
      </c>
      <c r="T12" s="10">
        <v>0.216</v>
      </c>
    </row>
    <row r="13" spans="1:20" ht="15.75" thickBot="1">
      <c r="A13" s="18"/>
      <c r="B13" s="39" t="s">
        <v>97</v>
      </c>
      <c r="C13" s="42">
        <f>HLOOKUP($C$3,$S$3:$T$22,Q12,FALSE)</f>
        <v>0.216</v>
      </c>
      <c r="I13" s="14"/>
      <c r="Q13" s="14">
        <v>11</v>
      </c>
      <c r="S13" s="10"/>
      <c r="T13" s="10"/>
    </row>
    <row r="14" spans="1:20">
      <c r="A14" s="18"/>
      <c r="B14" s="39" t="s">
        <v>98</v>
      </c>
      <c r="C14" s="42" t="s">
        <v>99</v>
      </c>
      <c r="H14" s="14"/>
      <c r="I14" s="14"/>
      <c r="Q14" s="14">
        <v>12</v>
      </c>
      <c r="R14" s="17" t="s">
        <v>21</v>
      </c>
      <c r="S14" s="17" t="s">
        <v>22</v>
      </c>
      <c r="T14" s="17" t="s">
        <v>22</v>
      </c>
    </row>
    <row r="15" spans="1:20" ht="15.75" thickBot="1">
      <c r="C15" s="16"/>
      <c r="I15" s="14"/>
      <c r="Q15" s="14">
        <v>13</v>
      </c>
      <c r="R15" s="12" t="s">
        <v>24</v>
      </c>
      <c r="S15" s="15">
        <v>1</v>
      </c>
      <c r="T15" s="15">
        <v>0.81799999999999995</v>
      </c>
    </row>
    <row r="16" spans="1:20" ht="15.75" hidden="1" thickBot="1">
      <c r="A16" s="14" t="s">
        <v>42</v>
      </c>
      <c r="B16" s="14" t="s">
        <v>24</v>
      </c>
      <c r="C16" s="14">
        <f>HLOOKUP($C$3,$S$3:$T$22,Q15,FALSE)</f>
        <v>0.81799999999999995</v>
      </c>
      <c r="I16" s="14"/>
      <c r="Q16" s="14">
        <v>14</v>
      </c>
      <c r="R16" s="26" t="s">
        <v>25</v>
      </c>
      <c r="S16" s="27">
        <v>1</v>
      </c>
      <c r="T16" s="27">
        <v>0.88200000000000001</v>
      </c>
    </row>
    <row r="17" spans="1:33" ht="15.75" hidden="1" thickBot="1">
      <c r="B17" s="14" t="s">
        <v>25</v>
      </c>
      <c r="C17" s="14">
        <f>HLOOKUP($C$3,$S$3:$T$22,Q16,FALSE)</f>
        <v>0.88200000000000001</v>
      </c>
      <c r="I17" s="14"/>
      <c r="Q17" s="14">
        <v>15</v>
      </c>
      <c r="R17" s="12" t="s">
        <v>26</v>
      </c>
      <c r="S17" s="15">
        <v>1</v>
      </c>
      <c r="T17" s="15">
        <v>0.95499999999999996</v>
      </c>
    </row>
    <row r="18" spans="1:33" ht="15.75" hidden="1" thickBot="1">
      <c r="B18" s="14" t="s">
        <v>26</v>
      </c>
      <c r="C18" s="14">
        <f>HLOOKUP($C$3,$S$3:$T$22,Q17,FALSE)</f>
        <v>0.95499999999999996</v>
      </c>
      <c r="I18" s="14"/>
      <c r="Q18" s="14">
        <v>16</v>
      </c>
      <c r="R18" s="12" t="s">
        <v>27</v>
      </c>
      <c r="S18" s="15">
        <v>1</v>
      </c>
      <c r="T18" s="15">
        <v>1</v>
      </c>
      <c r="X18" s="28"/>
    </row>
    <row r="19" spans="1:33" ht="15.75" hidden="1" thickBot="1">
      <c r="B19" s="14" t="s">
        <v>27</v>
      </c>
      <c r="C19" s="14">
        <f>HLOOKUP($C$3,$S$3:$T$22,Q18,FALSE)</f>
        <v>1</v>
      </c>
      <c r="I19" s="14"/>
      <c r="Q19" s="14">
        <v>17</v>
      </c>
      <c r="R19" s="26" t="s">
        <v>28</v>
      </c>
      <c r="S19" s="27">
        <v>1</v>
      </c>
      <c r="T19" s="27">
        <v>1</v>
      </c>
    </row>
    <row r="20" spans="1:33" ht="15.75" hidden="1" thickBot="1">
      <c r="B20" s="14" t="s">
        <v>28</v>
      </c>
      <c r="C20" s="14">
        <f>HLOOKUP($C$3,$S$3:$T$22,Q19,FALSE)</f>
        <v>1</v>
      </c>
      <c r="I20" s="14"/>
      <c r="Q20" s="14">
        <v>18</v>
      </c>
      <c r="R20" s="12" t="s">
        <v>29</v>
      </c>
      <c r="S20" s="15">
        <v>1</v>
      </c>
      <c r="T20" s="15">
        <v>0.93100000000000005</v>
      </c>
    </row>
    <row r="21" spans="1:33" ht="15.75" hidden="1" thickBot="1">
      <c r="B21" s="14" t="s">
        <v>29</v>
      </c>
      <c r="C21" s="14">
        <f>HLOOKUP($C$3,$S$3:$T$22,Q20,FALSE)</f>
        <v>0.93100000000000005</v>
      </c>
      <c r="I21" s="14"/>
      <c r="Q21" s="14">
        <v>19</v>
      </c>
      <c r="R21" s="26" t="s">
        <v>30</v>
      </c>
      <c r="S21" s="27">
        <v>1</v>
      </c>
      <c r="T21" s="27">
        <v>0.93100000000000005</v>
      </c>
    </row>
    <row r="22" spans="1:33" ht="15.75" hidden="1" thickBot="1">
      <c r="B22" s="14" t="s">
        <v>30</v>
      </c>
      <c r="C22" s="14">
        <f>HLOOKUP($C$3,$S$3:$T$22,Q21,FALSE)</f>
        <v>0.93100000000000005</v>
      </c>
      <c r="I22" s="14"/>
      <c r="Q22" s="14">
        <v>20</v>
      </c>
      <c r="R22" s="12" t="s">
        <v>31</v>
      </c>
      <c r="S22" s="15">
        <v>1</v>
      </c>
      <c r="T22" s="15">
        <v>0.873</v>
      </c>
    </row>
    <row r="23" spans="1:33" hidden="1">
      <c r="B23" s="14" t="s">
        <v>31</v>
      </c>
      <c r="C23" s="14">
        <f>HLOOKUP($C$3,$S$3:$T$22,Q22,FALSE)</f>
        <v>0.873</v>
      </c>
      <c r="G23" s="10"/>
      <c r="I23" s="14"/>
      <c r="U23" s="13" t="s">
        <v>83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3">
      <c r="G24" s="10"/>
      <c r="I24" s="14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3" ht="45">
      <c r="A25" s="36"/>
      <c r="B25" s="29" t="s">
        <v>33</v>
      </c>
      <c r="C25" s="29" t="s">
        <v>89</v>
      </c>
      <c r="D25" s="29" t="s">
        <v>34</v>
      </c>
      <c r="E25" s="29" t="s">
        <v>35</v>
      </c>
      <c r="F25" s="29" t="s">
        <v>36</v>
      </c>
      <c r="G25" s="29" t="s">
        <v>37</v>
      </c>
      <c r="H25" s="29" t="s">
        <v>38</v>
      </c>
      <c r="I25" s="29" t="s">
        <v>39</v>
      </c>
      <c r="J25" s="29" t="s">
        <v>40</v>
      </c>
      <c r="K25" s="29" t="s">
        <v>79</v>
      </c>
      <c r="L25" s="29" t="s">
        <v>80</v>
      </c>
      <c r="M25" s="29" t="s">
        <v>81</v>
      </c>
      <c r="N25" s="29" t="s">
        <v>41</v>
      </c>
      <c r="O25" s="29" t="s">
        <v>82</v>
      </c>
      <c r="R25" s="24"/>
      <c r="S25" s="24"/>
      <c r="T25" s="24"/>
      <c r="U25" s="24" t="s">
        <v>23</v>
      </c>
      <c r="V25" s="24" t="s">
        <v>84</v>
      </c>
      <c r="W25" s="24" t="s">
        <v>85</v>
      </c>
      <c r="X25" s="24" t="s">
        <v>86</v>
      </c>
      <c r="Y25" s="24" t="s">
        <v>87</v>
      </c>
      <c r="Z25" s="24" t="s">
        <v>88</v>
      </c>
      <c r="AA25" s="24" t="s">
        <v>39</v>
      </c>
      <c r="AB25" s="24" t="s">
        <v>40</v>
      </c>
      <c r="AC25" s="24" t="s">
        <v>79</v>
      </c>
      <c r="AD25" s="24" t="s">
        <v>80</v>
      </c>
      <c r="AE25" s="24" t="s">
        <v>81</v>
      </c>
      <c r="AF25" s="24" t="s">
        <v>41</v>
      </c>
      <c r="AG25" s="24" t="s">
        <v>82</v>
      </c>
    </row>
    <row r="26" spans="1:33" ht="28.5" customHeight="1">
      <c r="A26" s="33" t="s">
        <v>43</v>
      </c>
      <c r="B26" s="34" t="s">
        <v>44</v>
      </c>
      <c r="C26" s="37">
        <f>SUM(D26:H26)</f>
        <v>3688.3594204999999</v>
      </c>
      <c r="D26" s="37">
        <f>$C$16*V26</f>
        <v>840.74039999999991</v>
      </c>
      <c r="E26" s="37">
        <f>$C$17*W26</f>
        <v>14.881104000000001</v>
      </c>
      <c r="F26" s="37">
        <f>$C$18*X26</f>
        <v>5.6741324999999989</v>
      </c>
      <c r="G26" s="35">
        <f>SUM(I26:O26)</f>
        <v>2807.7635</v>
      </c>
      <c r="H26" s="35">
        <f>$C$23*Z26</f>
        <v>19.300284000000001</v>
      </c>
      <c r="I26" s="37">
        <f>$C$19*AA26</f>
        <v>777.92</v>
      </c>
      <c r="J26" s="37">
        <f>$C$20*AB26</f>
        <v>858.17999999999984</v>
      </c>
      <c r="K26" s="37">
        <f>$C$22*AC26</f>
        <v>0</v>
      </c>
      <c r="L26" s="37">
        <f t="shared" ref="L26:O26" si="0">$C$22*AD26</f>
        <v>0</v>
      </c>
      <c r="M26" s="37">
        <f t="shared" si="0"/>
        <v>0</v>
      </c>
      <c r="N26" s="37">
        <f>$C$21*AF26</f>
        <v>1171.6635000000001</v>
      </c>
      <c r="O26" s="37">
        <f t="shared" si="0"/>
        <v>0</v>
      </c>
      <c r="R26" s="30" t="s">
        <v>43</v>
      </c>
      <c r="S26" s="31" t="s">
        <v>44</v>
      </c>
      <c r="U26" s="23">
        <v>3967.2</v>
      </c>
      <c r="V26" s="23">
        <v>1027.8</v>
      </c>
      <c r="W26" s="23">
        <v>16.872</v>
      </c>
      <c r="X26" s="23">
        <v>5.9414999999999996</v>
      </c>
      <c r="Y26" s="23">
        <v>2894.6</v>
      </c>
      <c r="Z26" s="23">
        <v>22.108000000000001</v>
      </c>
      <c r="AA26" s="23">
        <v>777.92</v>
      </c>
      <c r="AB26" s="23">
        <v>858.17999999999984</v>
      </c>
      <c r="AC26" s="23">
        <v>0</v>
      </c>
      <c r="AD26" s="23">
        <v>0</v>
      </c>
      <c r="AE26" s="23">
        <v>0</v>
      </c>
      <c r="AF26" s="23">
        <v>1258.5</v>
      </c>
      <c r="AG26" s="23">
        <v>0</v>
      </c>
    </row>
    <row r="27" spans="1:33" ht="28.5" customHeight="1">
      <c r="A27" s="33" t="s">
        <v>45</v>
      </c>
      <c r="B27" s="34" t="s">
        <v>46</v>
      </c>
      <c r="C27" s="37">
        <f t="shared" ref="C27:C52" si="1">SUM(D27:H27)</f>
        <v>2.2011832549450001E-2</v>
      </c>
      <c r="D27" s="37">
        <f t="shared" ref="D27:D52" si="2">$C$16*V27</f>
        <v>1.3654873999999999E-2</v>
      </c>
      <c r="E27" s="37">
        <f t="shared" ref="E27:E52" si="3">$C$17*W27</f>
        <v>1.0524024E-5</v>
      </c>
      <c r="F27" s="37">
        <f t="shared" ref="F27:F52" si="4">$C$18*X27</f>
        <v>7.096509499999999E-7</v>
      </c>
      <c r="G27" s="35">
        <f t="shared" ref="G27:G52" si="5">SUM(I27:O27)</f>
        <v>8.3446716000000008E-3</v>
      </c>
      <c r="H27" s="35">
        <f t="shared" ref="H27:H52" si="6">$C$23*Z27</f>
        <v>1.0532745E-6</v>
      </c>
      <c r="I27" s="37">
        <f t="shared" ref="I27:I52" si="7">$C$19*AA27</f>
        <v>0</v>
      </c>
      <c r="J27" s="37">
        <f t="shared" ref="J27:J52" si="8">$C$20*AB27</f>
        <v>5.8089999999999999E-3</v>
      </c>
      <c r="K27" s="37">
        <f t="shared" ref="K27:K52" si="9">$C$22*AC27</f>
        <v>0</v>
      </c>
      <c r="L27" s="37">
        <f t="shared" ref="L27:L52" si="10">$C$22*AD27</f>
        <v>0</v>
      </c>
      <c r="M27" s="37">
        <f t="shared" ref="M27:M52" si="11">$C$22*AE27</f>
        <v>0</v>
      </c>
      <c r="N27" s="37">
        <f t="shared" ref="N27:N52" si="12">$C$21*AF27</f>
        <v>2.5356716000000004E-3</v>
      </c>
      <c r="O27" s="37">
        <f t="shared" ref="O27:O52" si="13">$C$22*AG27</f>
        <v>0</v>
      </c>
      <c r="R27" s="30" t="s">
        <v>45</v>
      </c>
      <c r="S27" s="31" t="s">
        <v>46</v>
      </c>
      <c r="U27" s="23">
        <v>2.5239999999999999E-2</v>
      </c>
      <c r="V27" s="23">
        <v>1.6693E-2</v>
      </c>
      <c r="W27" s="23">
        <v>1.1932E-5</v>
      </c>
      <c r="X27" s="23">
        <v>7.4308999999999997E-7</v>
      </c>
      <c r="Y27" s="23">
        <v>8.5325999999999996E-3</v>
      </c>
      <c r="Z27" s="23">
        <v>1.2065E-6</v>
      </c>
      <c r="AA27" s="23">
        <v>0</v>
      </c>
      <c r="AB27" s="23">
        <v>5.8089999999999999E-3</v>
      </c>
      <c r="AC27" s="23">
        <v>0</v>
      </c>
      <c r="AD27" s="23">
        <v>0</v>
      </c>
      <c r="AE27" s="23">
        <v>0</v>
      </c>
      <c r="AF27" s="23">
        <v>2.7236000000000001E-3</v>
      </c>
      <c r="AG27" s="23">
        <v>0</v>
      </c>
    </row>
    <row r="28" spans="1:33" ht="28.5" customHeight="1">
      <c r="A28" s="33" t="s">
        <v>47</v>
      </c>
      <c r="B28" s="34" t="s">
        <v>48</v>
      </c>
      <c r="C28" s="37">
        <f t="shared" si="1"/>
        <v>6.4740703734999991</v>
      </c>
      <c r="D28" s="37">
        <f t="shared" si="2"/>
        <v>1.5778402</v>
      </c>
      <c r="E28" s="37">
        <f t="shared" si="3"/>
        <v>3.8367881999999999E-2</v>
      </c>
      <c r="F28" s="37">
        <f t="shared" si="4"/>
        <v>5.9394314999999991E-3</v>
      </c>
      <c r="G28" s="35">
        <f t="shared" si="5"/>
        <v>4.8364532999999996</v>
      </c>
      <c r="H28" s="35">
        <f t="shared" si="6"/>
        <v>1.546956E-2</v>
      </c>
      <c r="I28" s="37">
        <f t="shared" si="7"/>
        <v>0</v>
      </c>
      <c r="J28" s="37">
        <f t="shared" si="8"/>
        <v>0.68949999999999978</v>
      </c>
      <c r="K28" s="37">
        <f t="shared" si="9"/>
        <v>0</v>
      </c>
      <c r="L28" s="37">
        <f t="shared" si="10"/>
        <v>0</v>
      </c>
      <c r="M28" s="37">
        <f t="shared" si="11"/>
        <v>0</v>
      </c>
      <c r="N28" s="37">
        <f t="shared" si="12"/>
        <v>4.1469532999999998</v>
      </c>
      <c r="O28" s="37">
        <f t="shared" si="13"/>
        <v>0</v>
      </c>
      <c r="R28" s="30" t="s">
        <v>47</v>
      </c>
      <c r="S28" s="31" t="s">
        <v>48</v>
      </c>
      <c r="U28" s="23">
        <v>7.1402000000000001</v>
      </c>
      <c r="V28" s="23">
        <v>1.9289000000000001</v>
      </c>
      <c r="W28" s="23">
        <v>4.3500999999999998E-2</v>
      </c>
      <c r="X28" s="23">
        <v>6.2192999999999997E-3</v>
      </c>
      <c r="Y28" s="23">
        <v>5.1437999999999997</v>
      </c>
      <c r="Z28" s="23">
        <v>1.772E-2</v>
      </c>
      <c r="AA28" s="23">
        <v>0</v>
      </c>
      <c r="AB28" s="23">
        <v>0.68949999999999978</v>
      </c>
      <c r="AC28" s="23">
        <v>0</v>
      </c>
      <c r="AD28" s="23">
        <v>0</v>
      </c>
      <c r="AE28" s="23">
        <v>0</v>
      </c>
      <c r="AF28" s="23">
        <v>4.4542999999999999</v>
      </c>
      <c r="AG28" s="23">
        <v>0</v>
      </c>
    </row>
    <row r="29" spans="1:33" ht="28.5" customHeight="1">
      <c r="A29" s="33" t="s">
        <v>49</v>
      </c>
      <c r="B29" s="34" t="s">
        <v>50</v>
      </c>
      <c r="C29" s="37">
        <f t="shared" si="1"/>
        <v>1.0296036664999999</v>
      </c>
      <c r="D29" s="37">
        <f t="shared" si="2"/>
        <v>0.41242741999999999</v>
      </c>
      <c r="E29" s="37">
        <f t="shared" si="3"/>
        <v>1.0358207999999999E-2</v>
      </c>
      <c r="F29" s="37">
        <f t="shared" si="4"/>
        <v>2.4580744999999999E-3</v>
      </c>
      <c r="G29" s="35">
        <f t="shared" si="5"/>
        <v>0.56891790999999992</v>
      </c>
      <c r="H29" s="35">
        <f t="shared" si="6"/>
        <v>3.5442054000000001E-2</v>
      </c>
      <c r="I29" s="37">
        <f t="shared" si="7"/>
        <v>0</v>
      </c>
      <c r="J29" s="37">
        <f t="shared" si="8"/>
        <v>0.18663999999999997</v>
      </c>
      <c r="K29" s="37">
        <f t="shared" si="9"/>
        <v>0</v>
      </c>
      <c r="L29" s="37">
        <f t="shared" si="10"/>
        <v>0</v>
      </c>
      <c r="M29" s="37">
        <f t="shared" si="11"/>
        <v>0</v>
      </c>
      <c r="N29" s="37">
        <f t="shared" si="12"/>
        <v>0.38227791</v>
      </c>
      <c r="O29" s="37">
        <f t="shared" si="13"/>
        <v>0</v>
      </c>
      <c r="R29" s="30" t="s">
        <v>49</v>
      </c>
      <c r="S29" s="31" t="s">
        <v>50</v>
      </c>
      <c r="U29" s="23">
        <v>1.1564000000000001</v>
      </c>
      <c r="V29" s="23">
        <v>0.50419000000000003</v>
      </c>
      <c r="W29" s="23">
        <v>1.1743999999999999E-2</v>
      </c>
      <c r="X29" s="23">
        <v>2.5739000000000001E-3</v>
      </c>
      <c r="Y29" s="23">
        <v>0.59724999999999995</v>
      </c>
      <c r="Z29" s="23">
        <v>4.0598000000000002E-2</v>
      </c>
      <c r="AA29" s="23">
        <v>0</v>
      </c>
      <c r="AB29" s="23">
        <v>0.18663999999999997</v>
      </c>
      <c r="AC29" s="23">
        <v>0</v>
      </c>
      <c r="AD29" s="23">
        <v>0</v>
      </c>
      <c r="AE29" s="23">
        <v>0</v>
      </c>
      <c r="AF29" s="23">
        <v>0.41060999999999998</v>
      </c>
      <c r="AG29" s="23">
        <v>0</v>
      </c>
    </row>
    <row r="30" spans="1:33" ht="28.5" customHeight="1">
      <c r="A30" s="33" t="s">
        <v>51</v>
      </c>
      <c r="B30" s="34" t="s">
        <v>52</v>
      </c>
      <c r="C30" s="37">
        <f t="shared" si="1"/>
        <v>0.72628727992999997</v>
      </c>
      <c r="D30" s="37">
        <f t="shared" si="2"/>
        <v>0.16036889999999998</v>
      </c>
      <c r="E30" s="37">
        <f t="shared" si="3"/>
        <v>8.6373378000000002E-4</v>
      </c>
      <c r="F30" s="37">
        <f t="shared" si="4"/>
        <v>4.3180325E-4</v>
      </c>
      <c r="G30" s="35">
        <f t="shared" si="5"/>
        <v>0.56397045000000001</v>
      </c>
      <c r="H30" s="35">
        <f t="shared" si="6"/>
        <v>6.5239289999999999E-4</v>
      </c>
      <c r="I30" s="37">
        <f t="shared" si="7"/>
        <v>0</v>
      </c>
      <c r="J30" s="37">
        <f t="shared" si="8"/>
        <v>0.32474999999999998</v>
      </c>
      <c r="K30" s="37">
        <f t="shared" si="9"/>
        <v>0</v>
      </c>
      <c r="L30" s="37">
        <f t="shared" si="10"/>
        <v>0</v>
      </c>
      <c r="M30" s="37">
        <f t="shared" si="11"/>
        <v>0</v>
      </c>
      <c r="N30" s="37">
        <f t="shared" si="12"/>
        <v>0.23922045000000003</v>
      </c>
      <c r="O30" s="37">
        <f t="shared" si="13"/>
        <v>0</v>
      </c>
      <c r="R30" s="30" t="s">
        <v>51</v>
      </c>
      <c r="S30" s="31" t="s">
        <v>52</v>
      </c>
      <c r="U30" s="23">
        <v>0.77993000000000001</v>
      </c>
      <c r="V30" s="23">
        <v>0.19605</v>
      </c>
      <c r="W30" s="23">
        <v>9.7929000000000006E-4</v>
      </c>
      <c r="X30" s="23">
        <v>4.5215000000000001E-4</v>
      </c>
      <c r="Y30" s="23">
        <v>0.58169999999999999</v>
      </c>
      <c r="Z30" s="23">
        <v>7.473E-4</v>
      </c>
      <c r="AA30" s="23">
        <v>0</v>
      </c>
      <c r="AB30" s="23">
        <v>0.32474999999999998</v>
      </c>
      <c r="AC30" s="23">
        <v>0</v>
      </c>
      <c r="AD30" s="23">
        <v>0</v>
      </c>
      <c r="AE30" s="23">
        <v>0</v>
      </c>
      <c r="AF30" s="23">
        <v>0.25695000000000001</v>
      </c>
      <c r="AG30" s="23">
        <v>0</v>
      </c>
    </row>
    <row r="31" spans="1:33" ht="28.5" customHeight="1">
      <c r="A31" s="33" t="s">
        <v>53</v>
      </c>
      <c r="B31" s="34" t="s">
        <v>54</v>
      </c>
      <c r="C31" s="37">
        <f t="shared" si="1"/>
        <v>1.3382782747894801E-2</v>
      </c>
      <c r="D31" s="37">
        <f t="shared" si="2"/>
        <v>1.2632374E-2</v>
      </c>
      <c r="E31" s="37">
        <f t="shared" si="3"/>
        <v>2.7177948000000003E-9</v>
      </c>
      <c r="F31" s="37">
        <f t="shared" si="4"/>
        <v>4.8216039999999995E-4</v>
      </c>
      <c r="G31" s="35">
        <f t="shared" si="5"/>
        <v>2.6814637000000002E-4</v>
      </c>
      <c r="H31" s="35">
        <f t="shared" si="6"/>
        <v>9.9260100000000009E-8</v>
      </c>
      <c r="I31" s="37">
        <f t="shared" si="7"/>
        <v>0</v>
      </c>
      <c r="J31" s="37">
        <f t="shared" si="8"/>
        <v>2.5599999999999755E-6</v>
      </c>
      <c r="K31" s="37">
        <f t="shared" si="9"/>
        <v>0</v>
      </c>
      <c r="L31" s="37">
        <f t="shared" si="10"/>
        <v>0</v>
      </c>
      <c r="M31" s="37">
        <f t="shared" si="11"/>
        <v>0</v>
      </c>
      <c r="N31" s="37">
        <f t="shared" si="12"/>
        <v>2.6558637000000004E-4</v>
      </c>
      <c r="O31" s="37">
        <f t="shared" si="13"/>
        <v>0</v>
      </c>
      <c r="R31" s="30" t="s">
        <v>53</v>
      </c>
      <c r="S31" s="31" t="s">
        <v>54</v>
      </c>
      <c r="U31" s="23">
        <v>1.6236E-2</v>
      </c>
      <c r="V31" s="23">
        <v>1.5443E-2</v>
      </c>
      <c r="W31" s="23">
        <v>3.0814000000000001E-9</v>
      </c>
      <c r="X31" s="23">
        <v>5.0487999999999998E-4</v>
      </c>
      <c r="Y31" s="23">
        <v>2.8782999999999999E-4</v>
      </c>
      <c r="Z31" s="23">
        <v>1.1370000000000001E-7</v>
      </c>
      <c r="AA31" s="23">
        <v>0</v>
      </c>
      <c r="AB31" s="23">
        <v>2.5599999999999755E-6</v>
      </c>
      <c r="AC31" s="23">
        <v>0</v>
      </c>
      <c r="AD31" s="23">
        <v>0</v>
      </c>
      <c r="AE31" s="23">
        <v>0</v>
      </c>
      <c r="AF31" s="23">
        <v>2.8527000000000001E-4</v>
      </c>
      <c r="AG31" s="23">
        <v>0</v>
      </c>
    </row>
    <row r="32" spans="1:33" ht="28.5" customHeight="1">
      <c r="A32" s="33" t="s">
        <v>55</v>
      </c>
      <c r="B32" s="34" t="s">
        <v>56</v>
      </c>
      <c r="C32" s="37">
        <f t="shared" si="1"/>
        <v>24962.620001999996</v>
      </c>
      <c r="D32" s="37">
        <f t="shared" si="2"/>
        <v>8362.4139999999989</v>
      </c>
      <c r="E32" s="37">
        <f t="shared" si="3"/>
        <v>187.40735999999998</v>
      </c>
      <c r="F32" s="37">
        <f t="shared" si="4"/>
        <v>31.595220000000001</v>
      </c>
      <c r="G32" s="35">
        <f t="shared" si="5"/>
        <v>16345.049000000001</v>
      </c>
      <c r="H32" s="35">
        <f t="shared" si="6"/>
        <v>36.154422000000004</v>
      </c>
      <c r="I32" s="37">
        <f t="shared" si="7"/>
        <v>0</v>
      </c>
      <c r="J32" s="37">
        <f t="shared" si="8"/>
        <v>5565</v>
      </c>
      <c r="K32" s="37">
        <f t="shared" si="9"/>
        <v>0</v>
      </c>
      <c r="L32" s="37">
        <f t="shared" si="10"/>
        <v>0</v>
      </c>
      <c r="M32" s="37">
        <f t="shared" si="11"/>
        <v>0</v>
      </c>
      <c r="N32" s="37">
        <f t="shared" si="12"/>
        <v>10780.049000000001</v>
      </c>
      <c r="O32" s="37">
        <f t="shared" si="13"/>
        <v>0</v>
      </c>
      <c r="R32" s="30" t="s">
        <v>55</v>
      </c>
      <c r="S32" s="31" t="s">
        <v>56</v>
      </c>
      <c r="U32" s="23">
        <v>27654</v>
      </c>
      <c r="V32" s="23">
        <v>10223</v>
      </c>
      <c r="W32" s="23">
        <v>212.48</v>
      </c>
      <c r="X32" s="23">
        <v>33.084000000000003</v>
      </c>
      <c r="Y32" s="23">
        <v>17144</v>
      </c>
      <c r="Z32" s="23">
        <v>41.414000000000001</v>
      </c>
      <c r="AA32" s="23">
        <v>0</v>
      </c>
      <c r="AB32" s="23">
        <v>5565</v>
      </c>
      <c r="AC32" s="23">
        <v>0</v>
      </c>
      <c r="AD32" s="23">
        <v>0</v>
      </c>
      <c r="AE32" s="23">
        <v>0</v>
      </c>
      <c r="AF32" s="23">
        <v>11579</v>
      </c>
      <c r="AG32" s="23">
        <v>0</v>
      </c>
    </row>
    <row r="33" spans="1:33" ht="28.5" customHeight="1">
      <c r="A33" s="33" t="s">
        <v>57</v>
      </c>
      <c r="B33" s="34" t="s">
        <v>58</v>
      </c>
      <c r="C33" s="37">
        <f t="shared" si="1"/>
        <v>152604.95920000001</v>
      </c>
      <c r="D33" s="37">
        <f t="shared" si="2"/>
        <v>62089.471999999994</v>
      </c>
      <c r="E33" s="37">
        <f t="shared" si="3"/>
        <v>2193.0929999999998</v>
      </c>
      <c r="F33" s="37">
        <f t="shared" si="4"/>
        <v>257.81179999999995</v>
      </c>
      <c r="G33" s="35">
        <f t="shared" si="5"/>
        <v>85106.16</v>
      </c>
      <c r="H33" s="35">
        <f t="shared" si="6"/>
        <v>2958.4224000000004</v>
      </c>
      <c r="I33" s="37">
        <f t="shared" si="7"/>
        <v>0</v>
      </c>
      <c r="J33" s="37">
        <f t="shared" si="8"/>
        <v>39152</v>
      </c>
      <c r="K33" s="37">
        <f t="shared" si="9"/>
        <v>0</v>
      </c>
      <c r="L33" s="37">
        <f t="shared" si="10"/>
        <v>0</v>
      </c>
      <c r="M33" s="37">
        <f t="shared" si="11"/>
        <v>0</v>
      </c>
      <c r="N33" s="37">
        <f t="shared" si="12"/>
        <v>45954.16</v>
      </c>
      <c r="O33" s="37">
        <f t="shared" si="13"/>
        <v>0</v>
      </c>
      <c r="R33" s="30" t="s">
        <v>57</v>
      </c>
      <c r="S33" s="31" t="s">
        <v>58</v>
      </c>
      <c r="U33" s="23">
        <v>170560</v>
      </c>
      <c r="V33" s="23">
        <v>75904</v>
      </c>
      <c r="W33" s="23">
        <v>2486.5</v>
      </c>
      <c r="X33" s="23">
        <v>269.95999999999998</v>
      </c>
      <c r="Y33" s="23">
        <v>88512</v>
      </c>
      <c r="Z33" s="23">
        <v>3388.8</v>
      </c>
      <c r="AA33" s="23">
        <v>0</v>
      </c>
      <c r="AB33" s="23">
        <v>39152</v>
      </c>
      <c r="AC33" s="23">
        <v>0</v>
      </c>
      <c r="AD33" s="23">
        <v>0</v>
      </c>
      <c r="AE33" s="23">
        <v>0</v>
      </c>
      <c r="AF33" s="23">
        <v>49360</v>
      </c>
      <c r="AG33" s="23">
        <v>0</v>
      </c>
    </row>
    <row r="34" spans="1:33" ht="28.5" customHeight="1">
      <c r="A34" s="33" t="s">
        <v>59</v>
      </c>
      <c r="B34" s="34" t="s">
        <v>58</v>
      </c>
      <c r="C34" s="37">
        <f t="shared" si="1"/>
        <v>219769.64558999997</v>
      </c>
      <c r="D34" s="37">
        <f t="shared" si="2"/>
        <v>78563.173999999999</v>
      </c>
      <c r="E34" s="37">
        <f t="shared" si="3"/>
        <v>515.74950000000001</v>
      </c>
      <c r="F34" s="37">
        <f t="shared" si="4"/>
        <v>2444.3224999999998</v>
      </c>
      <c r="G34" s="35">
        <f t="shared" si="5"/>
        <v>137778.62</v>
      </c>
      <c r="H34" s="35">
        <f t="shared" si="6"/>
        <v>467.77959000000004</v>
      </c>
      <c r="I34" s="37">
        <f t="shared" si="7"/>
        <v>0</v>
      </c>
      <c r="J34" s="37">
        <f t="shared" si="8"/>
        <v>109830</v>
      </c>
      <c r="K34" s="37">
        <f t="shared" si="9"/>
        <v>0</v>
      </c>
      <c r="L34" s="37">
        <f t="shared" si="10"/>
        <v>0</v>
      </c>
      <c r="M34" s="37">
        <f t="shared" si="11"/>
        <v>0</v>
      </c>
      <c r="N34" s="37">
        <f t="shared" si="12"/>
        <v>27948.620000000003</v>
      </c>
      <c r="O34" s="37">
        <f t="shared" si="13"/>
        <v>0</v>
      </c>
      <c r="R34" s="30" t="s">
        <v>59</v>
      </c>
      <c r="S34" s="31" t="s">
        <v>58</v>
      </c>
      <c r="U34" s="23">
        <v>239580</v>
      </c>
      <c r="V34" s="23">
        <v>96043</v>
      </c>
      <c r="W34" s="23">
        <v>584.75</v>
      </c>
      <c r="X34" s="23">
        <v>2559.5</v>
      </c>
      <c r="Y34" s="23">
        <v>139850</v>
      </c>
      <c r="Z34" s="23">
        <v>535.83000000000004</v>
      </c>
      <c r="AA34" s="23">
        <v>0</v>
      </c>
      <c r="AB34" s="23">
        <v>109830</v>
      </c>
      <c r="AC34" s="23">
        <v>0</v>
      </c>
      <c r="AD34" s="23">
        <v>0</v>
      </c>
      <c r="AE34" s="23">
        <v>0</v>
      </c>
      <c r="AF34" s="23">
        <v>30020</v>
      </c>
      <c r="AG34" s="23">
        <v>0</v>
      </c>
    </row>
    <row r="35" spans="1:33" ht="28.5" customHeight="1">
      <c r="A35" s="33" t="s">
        <v>90</v>
      </c>
      <c r="B35" s="34" t="s">
        <v>56</v>
      </c>
      <c r="C35" s="37">
        <f t="shared" si="1"/>
        <v>10321.402933319399</v>
      </c>
      <c r="D35" s="37">
        <f t="shared" si="2"/>
        <v>1.1397194000000001E-3</v>
      </c>
      <c r="E35" s="37">
        <f t="shared" si="3"/>
        <v>0.95679360000000002</v>
      </c>
      <c r="F35" s="37">
        <f t="shared" si="4"/>
        <v>5041.4449999999997</v>
      </c>
      <c r="G35" s="35">
        <f t="shared" si="5"/>
        <v>5279</v>
      </c>
      <c r="H35" s="35">
        <f t="shared" si="6"/>
        <v>0</v>
      </c>
      <c r="I35" s="37">
        <f t="shared" si="7"/>
        <v>1.6999999999998181</v>
      </c>
      <c r="J35" s="37">
        <f t="shared" si="8"/>
        <v>5277.3</v>
      </c>
      <c r="K35" s="37">
        <f t="shared" si="9"/>
        <v>0</v>
      </c>
      <c r="L35" s="37">
        <f t="shared" si="10"/>
        <v>0</v>
      </c>
      <c r="M35" s="37">
        <f t="shared" si="11"/>
        <v>0</v>
      </c>
      <c r="N35" s="37">
        <f t="shared" si="12"/>
        <v>0</v>
      </c>
      <c r="O35" s="37">
        <f t="shared" si="13"/>
        <v>0</v>
      </c>
      <c r="R35" s="30" t="s">
        <v>60</v>
      </c>
      <c r="S35" s="31" t="s">
        <v>56</v>
      </c>
      <c r="U35" s="23">
        <v>103.13</v>
      </c>
      <c r="V35" s="23">
        <v>1.3933000000000001E-3</v>
      </c>
      <c r="W35" s="23">
        <v>1.0848</v>
      </c>
      <c r="X35" s="23">
        <v>5279</v>
      </c>
      <c r="Y35" s="23">
        <v>0</v>
      </c>
      <c r="Z35" s="23">
        <v>0</v>
      </c>
      <c r="AA35" s="23">
        <v>1.6999999999998181</v>
      </c>
      <c r="AB35" s="23">
        <v>5277.3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</row>
    <row r="36" spans="1:33" ht="28.5" customHeight="1">
      <c r="A36" s="33" t="s">
        <v>61</v>
      </c>
      <c r="B36" s="34" t="s">
        <v>56</v>
      </c>
      <c r="C36" s="37">
        <f t="shared" si="1"/>
        <v>297.56437564999999</v>
      </c>
      <c r="D36" s="37">
        <f t="shared" si="2"/>
        <v>296.82765999999998</v>
      </c>
      <c r="E36" s="37">
        <f t="shared" si="3"/>
        <v>0</v>
      </c>
      <c r="F36" s="37">
        <f t="shared" si="4"/>
        <v>0.73671564999999994</v>
      </c>
      <c r="G36" s="35">
        <f t="shared" si="5"/>
        <v>0</v>
      </c>
      <c r="H36" s="35">
        <f t="shared" si="6"/>
        <v>0</v>
      </c>
      <c r="I36" s="37">
        <f t="shared" si="7"/>
        <v>0</v>
      </c>
      <c r="J36" s="37">
        <f t="shared" si="8"/>
        <v>0</v>
      </c>
      <c r="K36" s="37">
        <f t="shared" si="9"/>
        <v>0</v>
      </c>
      <c r="L36" s="37">
        <f t="shared" si="10"/>
        <v>0</v>
      </c>
      <c r="M36" s="37">
        <f t="shared" si="11"/>
        <v>0</v>
      </c>
      <c r="N36" s="37">
        <f t="shared" si="12"/>
        <v>0</v>
      </c>
      <c r="O36" s="37">
        <f t="shared" si="13"/>
        <v>0</v>
      </c>
      <c r="R36" s="30" t="s">
        <v>61</v>
      </c>
      <c r="S36" s="31" t="s">
        <v>56</v>
      </c>
      <c r="U36" s="23">
        <v>363.64</v>
      </c>
      <c r="V36" s="23">
        <v>362.87</v>
      </c>
      <c r="W36" s="23">
        <v>0</v>
      </c>
      <c r="X36" s="23">
        <v>0.77142999999999995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</row>
    <row r="37" spans="1:33" ht="28.5" customHeight="1">
      <c r="A37" s="33" t="s">
        <v>62</v>
      </c>
      <c r="B37" s="34" t="s">
        <v>56</v>
      </c>
      <c r="C37" s="37">
        <f t="shared" si="1"/>
        <v>5298.1674826206008</v>
      </c>
      <c r="D37" s="37">
        <f t="shared" si="2"/>
        <v>381.17982000000001</v>
      </c>
      <c r="E37" s="37">
        <f t="shared" si="3"/>
        <v>1.2288906E-3</v>
      </c>
      <c r="F37" s="37">
        <f t="shared" si="4"/>
        <v>1.7726709999999999</v>
      </c>
      <c r="G37" s="35">
        <f t="shared" si="5"/>
        <v>4914.8663000000006</v>
      </c>
      <c r="H37" s="35">
        <f t="shared" si="6"/>
        <v>0.34746273</v>
      </c>
      <c r="I37" s="37">
        <f t="shared" si="7"/>
        <v>0</v>
      </c>
      <c r="J37" s="37">
        <f t="shared" si="8"/>
        <v>1.6999999999998181</v>
      </c>
      <c r="K37" s="37">
        <f t="shared" si="9"/>
        <v>0</v>
      </c>
      <c r="L37" s="37">
        <f t="shared" si="10"/>
        <v>0</v>
      </c>
      <c r="M37" s="37">
        <f t="shared" si="11"/>
        <v>0</v>
      </c>
      <c r="N37" s="37">
        <f t="shared" si="12"/>
        <v>4913.1663000000008</v>
      </c>
      <c r="O37" s="37">
        <f t="shared" si="13"/>
        <v>0</v>
      </c>
      <c r="R37" s="30" t="s">
        <v>62</v>
      </c>
      <c r="S37" s="31" t="s">
        <v>56</v>
      </c>
      <c r="U37" s="23">
        <v>5747.2</v>
      </c>
      <c r="V37" s="23">
        <v>465.99</v>
      </c>
      <c r="W37" s="23">
        <v>1.3933000000000001E-3</v>
      </c>
      <c r="X37" s="23">
        <v>1.8562000000000001</v>
      </c>
      <c r="Y37" s="23">
        <v>5279</v>
      </c>
      <c r="Z37" s="23">
        <v>0.39800999999999997</v>
      </c>
      <c r="AA37" s="23">
        <v>0</v>
      </c>
      <c r="AB37" s="23">
        <v>1.6999999999998181</v>
      </c>
      <c r="AC37" s="23">
        <v>0</v>
      </c>
      <c r="AD37" s="23">
        <v>0</v>
      </c>
      <c r="AE37" s="23">
        <v>0</v>
      </c>
      <c r="AF37" s="23">
        <v>5277.3</v>
      </c>
      <c r="AG37" s="23">
        <v>0</v>
      </c>
    </row>
    <row r="38" spans="1:33" ht="28.5" customHeight="1">
      <c r="A38" s="33" t="s">
        <v>91</v>
      </c>
      <c r="B38" s="34" t="s">
        <v>56</v>
      </c>
      <c r="C38" s="37">
        <f t="shared" si="1"/>
        <v>122383.58251400001</v>
      </c>
      <c r="D38" s="37">
        <f t="shared" si="2"/>
        <v>18314.201999999997</v>
      </c>
      <c r="E38" s="37">
        <f t="shared" si="3"/>
        <v>183.42954</v>
      </c>
      <c r="F38" s="37">
        <f t="shared" si="4"/>
        <v>31.748019999999997</v>
      </c>
      <c r="G38" s="35">
        <f t="shared" si="5"/>
        <v>103824.61</v>
      </c>
      <c r="H38" s="35">
        <f t="shared" si="6"/>
        <v>29.592954000000002</v>
      </c>
      <c r="I38" s="37">
        <f t="shared" si="7"/>
        <v>0</v>
      </c>
      <c r="J38" s="37">
        <f t="shared" si="8"/>
        <v>4850</v>
      </c>
      <c r="K38" s="37">
        <f t="shared" si="9"/>
        <v>0</v>
      </c>
      <c r="L38" s="37">
        <f t="shared" si="10"/>
        <v>0</v>
      </c>
      <c r="M38" s="37">
        <f t="shared" si="11"/>
        <v>0</v>
      </c>
      <c r="N38" s="37">
        <f t="shared" si="12"/>
        <v>98974.61</v>
      </c>
      <c r="O38" s="37">
        <f t="shared" si="13"/>
        <v>0</v>
      </c>
      <c r="R38" s="30" t="s">
        <v>63</v>
      </c>
      <c r="S38" s="31" t="s">
        <v>56</v>
      </c>
      <c r="U38" s="23">
        <v>133820</v>
      </c>
      <c r="V38" s="23">
        <v>22389</v>
      </c>
      <c r="W38" s="23">
        <v>207.97</v>
      </c>
      <c r="X38" s="23">
        <v>33.244</v>
      </c>
      <c r="Y38" s="23">
        <v>111160</v>
      </c>
      <c r="Z38" s="23">
        <v>33.898000000000003</v>
      </c>
      <c r="AA38" s="23">
        <v>0</v>
      </c>
      <c r="AB38" s="23">
        <v>4850</v>
      </c>
      <c r="AC38" s="23">
        <v>0</v>
      </c>
      <c r="AD38" s="23">
        <v>0</v>
      </c>
      <c r="AE38" s="23">
        <v>0</v>
      </c>
      <c r="AF38" s="23">
        <v>106310</v>
      </c>
      <c r="AG38" s="23">
        <v>0</v>
      </c>
    </row>
    <row r="39" spans="1:33" ht="28.5" customHeight="1">
      <c r="A39" s="33" t="s">
        <v>64</v>
      </c>
      <c r="B39" s="34" t="s">
        <v>56</v>
      </c>
      <c r="C39" s="37">
        <f t="shared" si="1"/>
        <v>718.91167999999993</v>
      </c>
      <c r="D39" s="37">
        <f t="shared" si="2"/>
        <v>649.29567999999995</v>
      </c>
      <c r="E39" s="37">
        <f t="shared" si="3"/>
        <v>0</v>
      </c>
      <c r="F39" s="37">
        <f t="shared" si="4"/>
        <v>0</v>
      </c>
      <c r="G39" s="35">
        <f t="shared" si="5"/>
        <v>69.616</v>
      </c>
      <c r="H39" s="35">
        <f t="shared" si="6"/>
        <v>0</v>
      </c>
      <c r="I39" s="37">
        <f t="shared" si="7"/>
        <v>0</v>
      </c>
      <c r="J39" s="37">
        <f t="shared" si="8"/>
        <v>69.616</v>
      </c>
      <c r="K39" s="37">
        <f t="shared" si="9"/>
        <v>0</v>
      </c>
      <c r="L39" s="37">
        <f t="shared" si="10"/>
        <v>0</v>
      </c>
      <c r="M39" s="37">
        <f t="shared" si="11"/>
        <v>0</v>
      </c>
      <c r="N39" s="37">
        <f t="shared" si="12"/>
        <v>0</v>
      </c>
      <c r="O39" s="37">
        <f t="shared" si="13"/>
        <v>0</v>
      </c>
      <c r="R39" s="30" t="s">
        <v>64</v>
      </c>
      <c r="S39" s="31" t="s">
        <v>56</v>
      </c>
      <c r="U39" s="23">
        <v>863.38</v>
      </c>
      <c r="V39" s="23">
        <v>793.76</v>
      </c>
      <c r="W39" s="23">
        <v>0</v>
      </c>
      <c r="X39" s="23">
        <v>0</v>
      </c>
      <c r="Y39" s="23">
        <v>69.616</v>
      </c>
      <c r="Z39" s="23">
        <v>0</v>
      </c>
      <c r="AA39" s="23">
        <v>0</v>
      </c>
      <c r="AB39" s="23">
        <v>69.616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</row>
    <row r="40" spans="1:33" ht="28.5" customHeight="1">
      <c r="A40" s="33" t="s">
        <v>92</v>
      </c>
      <c r="B40" s="34" t="s">
        <v>56</v>
      </c>
      <c r="C40" s="37">
        <f t="shared" si="1"/>
        <v>123102.25651400001</v>
      </c>
      <c r="D40" s="37">
        <f t="shared" si="2"/>
        <v>18962.876</v>
      </c>
      <c r="E40" s="37">
        <f t="shared" si="3"/>
        <v>183.42954</v>
      </c>
      <c r="F40" s="37">
        <f t="shared" si="4"/>
        <v>31.748019999999997</v>
      </c>
      <c r="G40" s="35">
        <f t="shared" si="5"/>
        <v>103894.61</v>
      </c>
      <c r="H40" s="35">
        <f t="shared" si="6"/>
        <v>29.592954000000002</v>
      </c>
      <c r="I40" s="37">
        <f t="shared" si="7"/>
        <v>0</v>
      </c>
      <c r="J40" s="37">
        <f t="shared" si="8"/>
        <v>4920</v>
      </c>
      <c r="K40" s="37">
        <f t="shared" si="9"/>
        <v>0</v>
      </c>
      <c r="L40" s="37">
        <f t="shared" si="10"/>
        <v>0</v>
      </c>
      <c r="M40" s="37">
        <f t="shared" si="11"/>
        <v>0</v>
      </c>
      <c r="N40" s="37">
        <f t="shared" si="12"/>
        <v>98974.61</v>
      </c>
      <c r="O40" s="37">
        <f t="shared" si="13"/>
        <v>0</v>
      </c>
      <c r="R40" s="30" t="s">
        <v>65</v>
      </c>
      <c r="S40" s="31" t="s">
        <v>56</v>
      </c>
      <c r="U40" s="23">
        <v>134690</v>
      </c>
      <c r="V40" s="23">
        <v>23182</v>
      </c>
      <c r="W40" s="23">
        <v>207.97</v>
      </c>
      <c r="X40" s="23">
        <v>33.244</v>
      </c>
      <c r="Y40" s="23">
        <v>111230</v>
      </c>
      <c r="Z40" s="23">
        <v>33.898000000000003</v>
      </c>
      <c r="AA40" s="23">
        <v>0</v>
      </c>
      <c r="AB40" s="23">
        <v>4920</v>
      </c>
      <c r="AC40" s="23">
        <v>0</v>
      </c>
      <c r="AD40" s="23">
        <v>0</v>
      </c>
      <c r="AE40" s="23">
        <v>0</v>
      </c>
      <c r="AF40" s="23">
        <v>106310</v>
      </c>
      <c r="AG40" s="23">
        <v>0</v>
      </c>
    </row>
    <row r="41" spans="1:33" ht="28.5" customHeight="1">
      <c r="A41" s="33" t="s">
        <v>66</v>
      </c>
      <c r="B41" s="34" t="s">
        <v>67</v>
      </c>
      <c r="C41" s="37">
        <f t="shared" si="1"/>
        <v>26.918657499999998</v>
      </c>
      <c r="D41" s="37">
        <f t="shared" si="2"/>
        <v>26.786228000000001</v>
      </c>
      <c r="E41" s="37">
        <f t="shared" si="3"/>
        <v>0</v>
      </c>
      <c r="F41" s="37">
        <f t="shared" si="4"/>
        <v>5.2429499999999997E-2</v>
      </c>
      <c r="G41" s="35">
        <f t="shared" si="5"/>
        <v>0.08</v>
      </c>
      <c r="H41" s="35">
        <f t="shared" si="6"/>
        <v>0</v>
      </c>
      <c r="I41" s="37">
        <f t="shared" si="7"/>
        <v>0</v>
      </c>
      <c r="J41" s="37">
        <f t="shared" si="8"/>
        <v>0.08</v>
      </c>
      <c r="K41" s="37">
        <f t="shared" si="9"/>
        <v>0</v>
      </c>
      <c r="L41" s="37">
        <f t="shared" si="10"/>
        <v>0</v>
      </c>
      <c r="M41" s="37">
        <f t="shared" si="11"/>
        <v>0</v>
      </c>
      <c r="N41" s="37">
        <f t="shared" si="12"/>
        <v>0</v>
      </c>
      <c r="O41" s="37">
        <f t="shared" si="13"/>
        <v>0</v>
      </c>
      <c r="R41" s="30" t="s">
        <v>66</v>
      </c>
      <c r="S41" s="31" t="s">
        <v>67</v>
      </c>
      <c r="U41" s="23">
        <v>32.881</v>
      </c>
      <c r="V41" s="23">
        <v>32.746000000000002</v>
      </c>
      <c r="W41" s="23">
        <v>0</v>
      </c>
      <c r="X41" s="23">
        <v>5.4899999999999997E-2</v>
      </c>
      <c r="Y41" s="23">
        <v>0.08</v>
      </c>
      <c r="Z41" s="23">
        <v>0</v>
      </c>
      <c r="AA41" s="23">
        <v>0</v>
      </c>
      <c r="AB41" s="23">
        <v>0.08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</row>
    <row r="42" spans="1:33" ht="28.5" customHeight="1">
      <c r="A42" s="33" t="s">
        <v>68</v>
      </c>
      <c r="B42" s="34" t="s">
        <v>56</v>
      </c>
      <c r="C42" s="37">
        <f t="shared" si="1"/>
        <v>0</v>
      </c>
      <c r="D42" s="37">
        <f t="shared" si="2"/>
        <v>0</v>
      </c>
      <c r="E42" s="37">
        <f t="shared" si="3"/>
        <v>0</v>
      </c>
      <c r="F42" s="37">
        <f t="shared" si="4"/>
        <v>0</v>
      </c>
      <c r="G42" s="35">
        <f t="shared" si="5"/>
        <v>0</v>
      </c>
      <c r="H42" s="35">
        <f t="shared" si="6"/>
        <v>0</v>
      </c>
      <c r="I42" s="37">
        <f t="shared" si="7"/>
        <v>0</v>
      </c>
      <c r="J42" s="37">
        <f t="shared" si="8"/>
        <v>0</v>
      </c>
      <c r="K42" s="37">
        <f t="shared" si="9"/>
        <v>0</v>
      </c>
      <c r="L42" s="37">
        <f t="shared" si="10"/>
        <v>0</v>
      </c>
      <c r="M42" s="37">
        <f t="shared" si="11"/>
        <v>0</v>
      </c>
      <c r="N42" s="37">
        <f t="shared" si="12"/>
        <v>0</v>
      </c>
      <c r="O42" s="37">
        <f t="shared" si="13"/>
        <v>0</v>
      </c>
      <c r="R42" s="30" t="s">
        <v>68</v>
      </c>
      <c r="S42" s="31" t="s">
        <v>56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</row>
    <row r="43" spans="1:33" ht="28.5" customHeight="1">
      <c r="A43" s="33" t="s">
        <v>69</v>
      </c>
      <c r="B43" s="34" t="s">
        <v>56</v>
      </c>
      <c r="C43" s="37">
        <f t="shared" si="1"/>
        <v>0</v>
      </c>
      <c r="D43" s="37">
        <f t="shared" si="2"/>
        <v>0</v>
      </c>
      <c r="E43" s="37">
        <f t="shared" si="3"/>
        <v>0</v>
      </c>
      <c r="F43" s="37">
        <f t="shared" si="4"/>
        <v>0</v>
      </c>
      <c r="G43" s="35">
        <f t="shared" si="5"/>
        <v>0</v>
      </c>
      <c r="H43" s="35">
        <f t="shared" si="6"/>
        <v>0</v>
      </c>
      <c r="I43" s="37">
        <f t="shared" si="7"/>
        <v>0</v>
      </c>
      <c r="J43" s="37">
        <f t="shared" si="8"/>
        <v>0</v>
      </c>
      <c r="K43" s="37">
        <f t="shared" si="9"/>
        <v>0</v>
      </c>
      <c r="L43" s="37">
        <f t="shared" si="10"/>
        <v>0</v>
      </c>
      <c r="M43" s="37">
        <f t="shared" si="11"/>
        <v>0</v>
      </c>
      <c r="N43" s="37">
        <f t="shared" si="12"/>
        <v>0</v>
      </c>
      <c r="O43" s="37">
        <f t="shared" si="13"/>
        <v>0</v>
      </c>
      <c r="R43" s="30" t="s">
        <v>69</v>
      </c>
      <c r="S43" s="31" t="s">
        <v>56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</row>
    <row r="44" spans="1:33" ht="28.5" customHeight="1">
      <c r="A44" s="33" t="s">
        <v>70</v>
      </c>
      <c r="B44" s="34" t="s">
        <v>58</v>
      </c>
      <c r="C44" s="37">
        <f t="shared" si="1"/>
        <v>110.157235481</v>
      </c>
      <c r="D44" s="37">
        <f t="shared" si="2"/>
        <v>94.765299999999996</v>
      </c>
      <c r="E44" s="37">
        <f t="shared" si="3"/>
        <v>1.7843741999999999E-2</v>
      </c>
      <c r="F44" s="37">
        <f t="shared" si="4"/>
        <v>6.2437899999999991E-2</v>
      </c>
      <c r="G44" s="35">
        <f t="shared" si="5"/>
        <v>15.273990000000003</v>
      </c>
      <c r="H44" s="35">
        <f t="shared" si="6"/>
        <v>3.7663838999999998E-2</v>
      </c>
      <c r="I44" s="37">
        <f t="shared" si="7"/>
        <v>0</v>
      </c>
      <c r="J44" s="37">
        <f t="shared" si="8"/>
        <v>1.9700000000000024</v>
      </c>
      <c r="K44" s="37">
        <f t="shared" si="9"/>
        <v>0</v>
      </c>
      <c r="L44" s="37">
        <f t="shared" si="10"/>
        <v>0</v>
      </c>
      <c r="M44" s="37">
        <f t="shared" si="11"/>
        <v>0</v>
      </c>
      <c r="N44" s="37">
        <f t="shared" si="12"/>
        <v>13.303990000000001</v>
      </c>
      <c r="O44" s="37">
        <f t="shared" si="13"/>
        <v>0</v>
      </c>
      <c r="R44" s="30" t="s">
        <v>70</v>
      </c>
      <c r="S44" s="31" t="s">
        <v>58</v>
      </c>
      <c r="U44" s="23">
        <v>132.24</v>
      </c>
      <c r="V44" s="23">
        <v>115.85</v>
      </c>
      <c r="W44" s="23">
        <v>2.0230999999999999E-2</v>
      </c>
      <c r="X44" s="23">
        <v>6.5379999999999994E-2</v>
      </c>
      <c r="Y44" s="23">
        <v>16.260000000000002</v>
      </c>
      <c r="Z44" s="23">
        <v>4.3143000000000001E-2</v>
      </c>
      <c r="AA44" s="23">
        <v>0</v>
      </c>
      <c r="AB44" s="23">
        <v>1.9700000000000024</v>
      </c>
      <c r="AC44" s="23">
        <v>0</v>
      </c>
      <c r="AD44" s="23">
        <v>0</v>
      </c>
      <c r="AE44" s="23">
        <v>0</v>
      </c>
      <c r="AF44" s="23">
        <v>14.29</v>
      </c>
      <c r="AG44" s="23">
        <v>0</v>
      </c>
    </row>
    <row r="45" spans="1:33" ht="28.5" customHeight="1">
      <c r="A45" s="33" t="s">
        <v>71</v>
      </c>
      <c r="B45" s="34" t="s">
        <v>56</v>
      </c>
      <c r="C45" s="37">
        <f t="shared" si="1"/>
        <v>128401.93540300001</v>
      </c>
      <c r="D45" s="37">
        <f t="shared" si="2"/>
        <v>19344.063999999998</v>
      </c>
      <c r="E45" s="37">
        <f t="shared" si="3"/>
        <v>183.42954</v>
      </c>
      <c r="F45" s="37">
        <f t="shared" si="4"/>
        <v>33.521454999999996</v>
      </c>
      <c r="G45" s="35">
        <f t="shared" si="5"/>
        <v>108810.98000000001</v>
      </c>
      <c r="H45" s="35">
        <f t="shared" si="6"/>
        <v>29.940407999999998</v>
      </c>
      <c r="I45" s="37">
        <f t="shared" si="7"/>
        <v>0</v>
      </c>
      <c r="J45" s="37">
        <f t="shared" si="8"/>
        <v>4930</v>
      </c>
      <c r="K45" s="37">
        <f t="shared" si="9"/>
        <v>0</v>
      </c>
      <c r="L45" s="37">
        <f t="shared" si="10"/>
        <v>0</v>
      </c>
      <c r="M45" s="37">
        <f t="shared" si="11"/>
        <v>0</v>
      </c>
      <c r="N45" s="37">
        <f t="shared" si="12"/>
        <v>103880.98000000001</v>
      </c>
      <c r="O45" s="37">
        <f t="shared" si="13"/>
        <v>0</v>
      </c>
      <c r="R45" s="32" t="s">
        <v>71</v>
      </c>
      <c r="S45" s="31" t="s">
        <v>56</v>
      </c>
      <c r="U45" s="23">
        <v>140440</v>
      </c>
      <c r="V45" s="23">
        <v>23648</v>
      </c>
      <c r="W45" s="23">
        <v>207.97</v>
      </c>
      <c r="X45" s="23">
        <v>35.100999999999999</v>
      </c>
      <c r="Y45" s="23">
        <v>116510</v>
      </c>
      <c r="Z45" s="23">
        <v>34.295999999999999</v>
      </c>
      <c r="AA45" s="23">
        <v>0</v>
      </c>
      <c r="AB45" s="23">
        <v>4930</v>
      </c>
      <c r="AC45" s="23">
        <v>0</v>
      </c>
      <c r="AD45" s="23">
        <v>0</v>
      </c>
      <c r="AE45" s="23">
        <v>0</v>
      </c>
      <c r="AF45" s="23">
        <v>111580</v>
      </c>
      <c r="AG45" s="23">
        <v>0</v>
      </c>
    </row>
    <row r="46" spans="1:33" ht="28.5" customHeight="1">
      <c r="A46" s="33" t="s">
        <v>72</v>
      </c>
      <c r="B46" s="34" t="s">
        <v>67</v>
      </c>
      <c r="C46" s="37">
        <f t="shared" si="1"/>
        <v>425.03331782100003</v>
      </c>
      <c r="D46" s="37">
        <f t="shared" si="2"/>
        <v>379.79739999999998</v>
      </c>
      <c r="E46" s="37">
        <f t="shared" si="3"/>
        <v>1.251558E-2</v>
      </c>
      <c r="F46" s="37">
        <f t="shared" si="4"/>
        <v>36.85154</v>
      </c>
      <c r="G46" s="35">
        <f t="shared" si="5"/>
        <v>8.3597999999999999</v>
      </c>
      <c r="H46" s="35">
        <f t="shared" si="6"/>
        <v>1.2062241E-2</v>
      </c>
      <c r="I46" s="37">
        <f t="shared" si="7"/>
        <v>0</v>
      </c>
      <c r="J46" s="37">
        <f t="shared" si="8"/>
        <v>8.3597999999999999</v>
      </c>
      <c r="K46" s="37">
        <f t="shared" si="9"/>
        <v>0</v>
      </c>
      <c r="L46" s="37">
        <f t="shared" si="10"/>
        <v>0</v>
      </c>
      <c r="M46" s="37">
        <f t="shared" si="11"/>
        <v>0</v>
      </c>
      <c r="N46" s="37">
        <f t="shared" si="12"/>
        <v>0</v>
      </c>
      <c r="O46" s="37">
        <f t="shared" si="13"/>
        <v>0</v>
      </c>
      <c r="R46" s="30" t="s">
        <v>72</v>
      </c>
      <c r="S46" s="31" t="s">
        <v>67</v>
      </c>
      <c r="U46" s="23">
        <v>511.28</v>
      </c>
      <c r="V46" s="23">
        <v>464.3</v>
      </c>
      <c r="W46" s="23">
        <v>1.4189999999999999E-2</v>
      </c>
      <c r="X46" s="23">
        <v>38.588000000000001</v>
      </c>
      <c r="Y46" s="23">
        <v>8.3597999999999999</v>
      </c>
      <c r="Z46" s="23">
        <v>1.3816999999999999E-2</v>
      </c>
      <c r="AA46" s="23">
        <v>0</v>
      </c>
      <c r="AB46" s="23">
        <v>8.3597999999999999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</row>
    <row r="47" spans="1:33" ht="28.5" customHeight="1">
      <c r="A47" s="33" t="s">
        <v>73</v>
      </c>
      <c r="B47" s="34" t="s">
        <v>67</v>
      </c>
      <c r="C47" s="37">
        <f t="shared" si="1"/>
        <v>2477.6335815240004</v>
      </c>
      <c r="D47" s="37">
        <f t="shared" si="2"/>
        <v>431.30685999999997</v>
      </c>
      <c r="E47" s="37">
        <f t="shared" si="3"/>
        <v>1.5375023999999999E-2</v>
      </c>
      <c r="F47" s="37">
        <f t="shared" si="4"/>
        <v>3.7507625</v>
      </c>
      <c r="G47" s="35">
        <f t="shared" si="5"/>
        <v>1973.0628000000002</v>
      </c>
      <c r="H47" s="35">
        <f t="shared" si="6"/>
        <v>69.49778400000001</v>
      </c>
      <c r="I47" s="37">
        <f t="shared" si="7"/>
        <v>0</v>
      </c>
      <c r="J47" s="37">
        <f t="shared" si="8"/>
        <v>37.699999999999818</v>
      </c>
      <c r="K47" s="37">
        <f t="shared" si="9"/>
        <v>0</v>
      </c>
      <c r="L47" s="37">
        <f t="shared" si="10"/>
        <v>0</v>
      </c>
      <c r="M47" s="37">
        <f t="shared" si="11"/>
        <v>0</v>
      </c>
      <c r="N47" s="37">
        <f t="shared" si="12"/>
        <v>1935.3628000000003</v>
      </c>
      <c r="O47" s="37">
        <f t="shared" si="13"/>
        <v>0</v>
      </c>
      <c r="R47" s="30" t="s">
        <v>73</v>
      </c>
      <c r="S47" s="31" t="s">
        <v>67</v>
      </c>
      <c r="U47" s="23">
        <v>2727.3</v>
      </c>
      <c r="V47" s="23">
        <v>527.27</v>
      </c>
      <c r="W47" s="23">
        <v>1.7432E-2</v>
      </c>
      <c r="X47" s="23">
        <v>3.9275000000000002</v>
      </c>
      <c r="Y47" s="23">
        <v>2116.5</v>
      </c>
      <c r="Z47" s="23">
        <v>79.608000000000004</v>
      </c>
      <c r="AA47" s="23">
        <v>0</v>
      </c>
      <c r="AB47" s="23">
        <v>37.699999999999818</v>
      </c>
      <c r="AC47" s="23">
        <v>0</v>
      </c>
      <c r="AD47" s="23">
        <v>0</v>
      </c>
      <c r="AE47" s="23">
        <v>0</v>
      </c>
      <c r="AF47" s="23">
        <v>2078.8000000000002</v>
      </c>
      <c r="AG47" s="23">
        <v>0</v>
      </c>
    </row>
    <row r="48" spans="1:33" ht="28.5" customHeight="1">
      <c r="A48" s="33" t="s">
        <v>74</v>
      </c>
      <c r="B48" s="34" t="s">
        <v>67</v>
      </c>
      <c r="C48" s="37">
        <f t="shared" si="1"/>
        <v>32.330092136669997</v>
      </c>
      <c r="D48" s="37">
        <f t="shared" si="2"/>
        <v>0.43429255999999994</v>
      </c>
      <c r="E48" s="37">
        <f t="shared" si="3"/>
        <v>3.0033864E-3</v>
      </c>
      <c r="F48" s="37">
        <f t="shared" si="4"/>
        <v>5.6100520000000001E-4</v>
      </c>
      <c r="G48" s="35">
        <f t="shared" si="5"/>
        <v>31.891545000000001</v>
      </c>
      <c r="H48" s="35">
        <f t="shared" si="6"/>
        <v>6.9018507E-4</v>
      </c>
      <c r="I48" s="37">
        <f t="shared" si="7"/>
        <v>0</v>
      </c>
      <c r="J48" s="37">
        <f t="shared" si="8"/>
        <v>5.5999999999997385E-2</v>
      </c>
      <c r="K48" s="37">
        <f t="shared" si="9"/>
        <v>0</v>
      </c>
      <c r="L48" s="37">
        <f t="shared" si="10"/>
        <v>0</v>
      </c>
      <c r="M48" s="37">
        <f t="shared" si="11"/>
        <v>0</v>
      </c>
      <c r="N48" s="37">
        <f t="shared" si="12"/>
        <v>31.835545000000003</v>
      </c>
      <c r="O48" s="37">
        <f t="shared" si="13"/>
        <v>0</v>
      </c>
      <c r="R48" s="30" t="s">
        <v>74</v>
      </c>
      <c r="S48" s="31" t="s">
        <v>67</v>
      </c>
      <c r="U48" s="23">
        <v>34.786999999999999</v>
      </c>
      <c r="V48" s="23">
        <v>0.53091999999999995</v>
      </c>
      <c r="W48" s="23">
        <v>3.4052000000000002E-3</v>
      </c>
      <c r="X48" s="23">
        <v>5.8744000000000005E-4</v>
      </c>
      <c r="Y48" s="23">
        <v>34.250999999999998</v>
      </c>
      <c r="Z48" s="23">
        <v>7.9058999999999998E-4</v>
      </c>
      <c r="AA48" s="23">
        <v>0</v>
      </c>
      <c r="AB48" s="23">
        <v>5.5999999999997385E-2</v>
      </c>
      <c r="AC48" s="23">
        <v>0</v>
      </c>
      <c r="AD48" s="23">
        <v>0</v>
      </c>
      <c r="AE48" s="23">
        <v>0</v>
      </c>
      <c r="AF48" s="23">
        <v>34.195</v>
      </c>
      <c r="AG48" s="23">
        <v>0</v>
      </c>
    </row>
    <row r="49" spans="1:33" ht="28.5" customHeight="1">
      <c r="A49" s="33" t="s">
        <v>75</v>
      </c>
      <c r="B49" s="34" t="s">
        <v>67</v>
      </c>
      <c r="C49" s="37">
        <f t="shared" si="1"/>
        <v>0</v>
      </c>
      <c r="D49" s="37">
        <f t="shared" si="2"/>
        <v>0</v>
      </c>
      <c r="E49" s="37">
        <f t="shared" si="3"/>
        <v>0</v>
      </c>
      <c r="F49" s="37">
        <f t="shared" si="4"/>
        <v>0</v>
      </c>
      <c r="G49" s="35">
        <f t="shared" si="5"/>
        <v>0</v>
      </c>
      <c r="H49" s="35">
        <f t="shared" si="6"/>
        <v>0</v>
      </c>
      <c r="I49" s="37">
        <f t="shared" si="7"/>
        <v>0</v>
      </c>
      <c r="J49" s="37">
        <f t="shared" si="8"/>
        <v>0</v>
      </c>
      <c r="K49" s="37">
        <f t="shared" si="9"/>
        <v>0</v>
      </c>
      <c r="L49" s="37">
        <f t="shared" si="10"/>
        <v>0</v>
      </c>
      <c r="M49" s="37">
        <f t="shared" si="11"/>
        <v>0</v>
      </c>
      <c r="N49" s="37">
        <f t="shared" si="12"/>
        <v>0</v>
      </c>
      <c r="O49" s="37">
        <f t="shared" si="13"/>
        <v>0</v>
      </c>
      <c r="R49" s="30" t="s">
        <v>75</v>
      </c>
      <c r="S49" s="31" t="s">
        <v>67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</row>
    <row r="50" spans="1:33" ht="28.5" customHeight="1">
      <c r="A50" s="33" t="s">
        <v>76</v>
      </c>
      <c r="B50" s="34" t="s">
        <v>67</v>
      </c>
      <c r="C50" s="37">
        <f t="shared" si="1"/>
        <v>37.200690000000002</v>
      </c>
      <c r="D50" s="37">
        <f t="shared" si="2"/>
        <v>2.0286399999999998</v>
      </c>
      <c r="E50" s="37">
        <f t="shared" si="3"/>
        <v>0</v>
      </c>
      <c r="F50" s="37">
        <f t="shared" si="4"/>
        <v>12.3004</v>
      </c>
      <c r="G50" s="35">
        <f t="shared" si="5"/>
        <v>0.13</v>
      </c>
      <c r="H50" s="35">
        <f t="shared" si="6"/>
        <v>22.74165</v>
      </c>
      <c r="I50" s="37">
        <f t="shared" si="7"/>
        <v>0</v>
      </c>
      <c r="J50" s="37">
        <f t="shared" si="8"/>
        <v>0.13</v>
      </c>
      <c r="K50" s="37">
        <f t="shared" si="9"/>
        <v>0</v>
      </c>
      <c r="L50" s="37">
        <f t="shared" si="10"/>
        <v>0</v>
      </c>
      <c r="M50" s="37">
        <f t="shared" si="11"/>
        <v>0</v>
      </c>
      <c r="N50" s="37">
        <f t="shared" si="12"/>
        <v>0</v>
      </c>
      <c r="O50" s="37">
        <f t="shared" si="13"/>
        <v>0</v>
      </c>
      <c r="R50" s="30" t="s">
        <v>76</v>
      </c>
      <c r="S50" s="31" t="s">
        <v>67</v>
      </c>
      <c r="U50" s="23">
        <v>41.54</v>
      </c>
      <c r="V50" s="23">
        <v>2.48</v>
      </c>
      <c r="W50" s="23">
        <v>0</v>
      </c>
      <c r="X50" s="23">
        <v>12.88</v>
      </c>
      <c r="Y50" s="23">
        <v>0.13</v>
      </c>
      <c r="Z50" s="23">
        <v>26.05</v>
      </c>
      <c r="AA50" s="23">
        <v>0</v>
      </c>
      <c r="AB50" s="23">
        <v>0.13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</row>
    <row r="51" spans="1:33" ht="28.5" customHeight="1">
      <c r="A51" s="33" t="s">
        <v>77</v>
      </c>
      <c r="B51" s="34" t="s">
        <v>67</v>
      </c>
      <c r="C51" s="37">
        <f t="shared" si="1"/>
        <v>25.004450040440283</v>
      </c>
      <c r="D51" s="37">
        <f t="shared" si="2"/>
        <v>4.0440284000000001E-8</v>
      </c>
      <c r="E51" s="37">
        <f t="shared" si="3"/>
        <v>0</v>
      </c>
      <c r="F51" s="37">
        <f t="shared" si="4"/>
        <v>2.0628000000000002</v>
      </c>
      <c r="G51" s="35">
        <f t="shared" si="5"/>
        <v>0.2</v>
      </c>
      <c r="H51" s="35">
        <f t="shared" si="6"/>
        <v>22.74165</v>
      </c>
      <c r="I51" s="37">
        <f t="shared" si="7"/>
        <v>0</v>
      </c>
      <c r="J51" s="37">
        <f t="shared" si="8"/>
        <v>0.2</v>
      </c>
      <c r="K51" s="37">
        <f t="shared" si="9"/>
        <v>0</v>
      </c>
      <c r="L51" s="37">
        <f t="shared" si="10"/>
        <v>0</v>
      </c>
      <c r="M51" s="37">
        <f t="shared" si="11"/>
        <v>0</v>
      </c>
      <c r="N51" s="37">
        <f t="shared" si="12"/>
        <v>0</v>
      </c>
      <c r="O51" s="37">
        <f t="shared" si="13"/>
        <v>0</v>
      </c>
      <c r="R51" s="30" t="s">
        <v>77</v>
      </c>
      <c r="S51" s="31" t="s">
        <v>67</v>
      </c>
      <c r="U51" s="23">
        <v>28.41</v>
      </c>
      <c r="V51" s="23">
        <v>4.9438000000000002E-8</v>
      </c>
      <c r="W51" s="23">
        <v>0</v>
      </c>
      <c r="X51" s="23">
        <v>2.16</v>
      </c>
      <c r="Y51" s="23">
        <v>0.2</v>
      </c>
      <c r="Z51" s="23">
        <v>26.05</v>
      </c>
      <c r="AA51" s="23">
        <v>0</v>
      </c>
      <c r="AB51" s="23">
        <v>0.2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</row>
    <row r="52" spans="1:33" ht="28.5" customHeight="1">
      <c r="A52" s="33" t="s">
        <v>78</v>
      </c>
      <c r="B52" s="34" t="s">
        <v>56</v>
      </c>
      <c r="C52" s="38">
        <f t="shared" si="1"/>
        <v>0.15682054999999998</v>
      </c>
      <c r="D52" s="38">
        <f t="shared" si="2"/>
        <v>0</v>
      </c>
      <c r="E52" s="38">
        <f t="shared" si="3"/>
        <v>0</v>
      </c>
      <c r="F52" s="38">
        <f t="shared" si="4"/>
        <v>0.15682054999999998</v>
      </c>
      <c r="G52" s="35">
        <f t="shared" si="5"/>
        <v>0</v>
      </c>
      <c r="H52" s="35">
        <f t="shared" si="6"/>
        <v>0</v>
      </c>
      <c r="I52" s="38">
        <f t="shared" si="7"/>
        <v>0</v>
      </c>
      <c r="J52" s="38">
        <f t="shared" si="8"/>
        <v>0</v>
      </c>
      <c r="K52" s="38">
        <f t="shared" si="9"/>
        <v>0</v>
      </c>
      <c r="L52" s="38">
        <f t="shared" si="10"/>
        <v>0</v>
      </c>
      <c r="M52" s="38">
        <f t="shared" si="11"/>
        <v>0</v>
      </c>
      <c r="N52" s="38">
        <f t="shared" si="12"/>
        <v>0</v>
      </c>
      <c r="O52" s="38">
        <f t="shared" si="13"/>
        <v>0</v>
      </c>
      <c r="R52" s="30" t="s">
        <v>78</v>
      </c>
      <c r="S52" s="31" t="s">
        <v>56</v>
      </c>
      <c r="U52" s="23">
        <v>0.16420999999999999</v>
      </c>
      <c r="V52" s="23">
        <v>0</v>
      </c>
      <c r="W52" s="23">
        <v>0</v>
      </c>
      <c r="X52" s="23">
        <v>0.16420999999999999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</row>
    <row r="53" spans="1:33">
      <c r="G53" s="10"/>
      <c r="I53" s="14"/>
    </row>
  </sheetData>
  <sheetProtection sheet="1" objects="1" scenarios="1"/>
  <mergeCells count="1">
    <mergeCell ref="U23:AF23"/>
  </mergeCells>
  <dataValidations count="1">
    <dataValidation type="list" allowBlank="1" showInputMessage="1" showErrorMessage="1" sqref="C3">
      <formula1>$S$3:$T$3</formula1>
    </dataValidation>
  </dataValidations>
  <pageMargins left="0.7" right="0.7" top="0.75" bottom="0.75" header="0.3" footer="0.3"/>
  <pageSetup paperSize="9" orientation="portrait" r:id="rId1"/>
  <ignoredErrors>
    <ignoredError sqref="N26:N5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Information</vt:lpstr>
      <vt:lpstr>Impact Echelle Equipement</vt:lpstr>
    </vt:vector>
  </TitlesOfParts>
  <Company>De Dietrich Thermique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2018-08-23T14:08:48Z</dcterms:created>
  <dcterms:modified xsi:type="dcterms:W3CDTF">2018-08-27T07:45:45Z</dcterms:modified>
</cp:coreProperties>
</file>