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PEP\02-BBCT_LAN Optique\02-Structure Loose Tube\12-Gamme CLT 2019\"/>
    </mc:Choice>
  </mc:AlternateContent>
  <bookViews>
    <workbookView xWindow="0" yWindow="0" windowWidth="21600" windowHeight="8640"/>
  </bookViews>
  <sheets>
    <sheet name="Calculs" sheetId="2" r:id="rId1"/>
    <sheet name="Feuil1" sheetId="3" r:id="rId2"/>
    <sheet name="Feuil2" sheetId="4" r:id="rId3"/>
  </sheets>
  <definedNames>
    <definedName name="_xlnm._FilterDatabase" localSheetId="2" hidden="1">Feuil2!$A$59:$F$218</definedName>
    <definedName name="Flow">#REF!</definedName>
    <definedName name="m">#REF!</definedName>
    <definedName name="TableauMatCon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2" l="1"/>
  <c r="B13" i="2"/>
  <c r="I44" i="2" s="1"/>
  <c r="B12" i="2"/>
  <c r="B15" i="2"/>
  <c r="I76" i="2" s="1"/>
  <c r="I22" i="2" l="1"/>
  <c r="I30" i="2"/>
  <c r="I38" i="2"/>
  <c r="I20" i="2"/>
  <c r="I25" i="2"/>
  <c r="I33" i="2"/>
  <c r="I41" i="2"/>
  <c r="A18" i="2"/>
  <c r="I26" i="2"/>
  <c r="I34" i="2"/>
  <c r="I42" i="2"/>
  <c r="I21" i="2"/>
  <c r="I29" i="2"/>
  <c r="I37" i="2"/>
  <c r="I45" i="2"/>
  <c r="I53" i="2"/>
  <c r="I57" i="2"/>
  <c r="I61" i="2"/>
  <c r="I65" i="2"/>
  <c r="I69" i="2"/>
  <c r="I73" i="2"/>
  <c r="A48" i="2"/>
  <c r="I23" i="2"/>
  <c r="I27" i="2"/>
  <c r="I31" i="2"/>
  <c r="I35" i="2"/>
  <c r="I39" i="2"/>
  <c r="I43" i="2"/>
  <c r="I51" i="2"/>
  <c r="I55" i="2"/>
  <c r="I59" i="2"/>
  <c r="I63" i="2"/>
  <c r="I67" i="2"/>
  <c r="I71" i="2"/>
  <c r="I75" i="2"/>
  <c r="I46" i="2"/>
  <c r="I54" i="2"/>
  <c r="I58" i="2"/>
  <c r="I62" i="2"/>
  <c r="I66" i="2"/>
  <c r="I70" i="2"/>
  <c r="I74" i="2"/>
  <c r="I50" i="2"/>
  <c r="I24" i="2"/>
  <c r="I28" i="2"/>
  <c r="I32" i="2"/>
  <c r="I36" i="2"/>
  <c r="I40" i="2"/>
  <c r="I52" i="2"/>
  <c r="I56" i="2"/>
  <c r="I60" i="2"/>
  <c r="I64" i="2"/>
  <c r="I68" i="2"/>
  <c r="I72" i="2"/>
  <c r="A78" i="2"/>
  <c r="G21" i="2" l="1"/>
  <c r="H21" i="2"/>
  <c r="C21" i="2"/>
  <c r="E21" i="2"/>
  <c r="F21" i="2"/>
  <c r="D21" i="2"/>
  <c r="G25" i="2"/>
  <c r="H25" i="2"/>
  <c r="C25" i="2"/>
  <c r="E25" i="2"/>
  <c r="D25" i="2"/>
  <c r="F25" i="2"/>
  <c r="G22" i="2"/>
  <c r="H22" i="2"/>
  <c r="C22" i="2"/>
  <c r="E22" i="2"/>
  <c r="E82" i="2" s="1"/>
  <c r="F22" i="2"/>
  <c r="D22" i="2"/>
  <c r="G23" i="2"/>
  <c r="D23" i="2"/>
  <c r="H23" i="2"/>
  <c r="E23" i="2"/>
  <c r="F23" i="2"/>
  <c r="C23" i="2"/>
  <c r="G39" i="2"/>
  <c r="D39" i="2"/>
  <c r="H39" i="2"/>
  <c r="E39" i="2"/>
  <c r="F39" i="2"/>
  <c r="C39" i="2"/>
  <c r="G28" i="2"/>
  <c r="C28" i="2"/>
  <c r="C88" i="2" s="1"/>
  <c r="H28" i="2"/>
  <c r="D28" i="2"/>
  <c r="E28" i="2"/>
  <c r="F28" i="2"/>
  <c r="G44" i="2"/>
  <c r="C44" i="2"/>
  <c r="H44" i="2"/>
  <c r="D44" i="2"/>
  <c r="E44" i="2"/>
  <c r="F44" i="2"/>
  <c r="E58" i="2"/>
  <c r="F58" i="2"/>
  <c r="C58" i="2"/>
  <c r="D58" i="2"/>
  <c r="G58" i="2"/>
  <c r="H58" i="2"/>
  <c r="C51" i="2"/>
  <c r="G51" i="2"/>
  <c r="D51" i="2"/>
  <c r="H51" i="2"/>
  <c r="E51" i="2"/>
  <c r="F51" i="2"/>
  <c r="E52" i="2"/>
  <c r="C52" i="2"/>
  <c r="G52" i="2"/>
  <c r="F52" i="2"/>
  <c r="D52" i="2"/>
  <c r="H52" i="2"/>
  <c r="E68" i="2"/>
  <c r="F68" i="2"/>
  <c r="G68" i="2"/>
  <c r="H68" i="2"/>
  <c r="C68" i="2"/>
  <c r="D68" i="2"/>
  <c r="C55" i="2"/>
  <c r="G55" i="2"/>
  <c r="E55" i="2"/>
  <c r="D55" i="2"/>
  <c r="H55" i="2"/>
  <c r="F55" i="2"/>
  <c r="C57" i="2"/>
  <c r="G57" i="2"/>
  <c r="D57" i="2"/>
  <c r="H57" i="2"/>
  <c r="E57" i="2"/>
  <c r="F57" i="2"/>
  <c r="C73" i="2"/>
  <c r="G73" i="2"/>
  <c r="D73" i="2"/>
  <c r="H73" i="2"/>
  <c r="E73" i="2"/>
  <c r="F73" i="2"/>
  <c r="G29" i="2"/>
  <c r="H29" i="2"/>
  <c r="C29" i="2"/>
  <c r="E29" i="2"/>
  <c r="F29" i="2"/>
  <c r="D29" i="2"/>
  <c r="G33" i="2"/>
  <c r="H33" i="2"/>
  <c r="C33" i="2"/>
  <c r="E33" i="2"/>
  <c r="D33" i="2"/>
  <c r="F33" i="2"/>
  <c r="G30" i="2"/>
  <c r="H30" i="2"/>
  <c r="C30" i="2"/>
  <c r="E30" i="2"/>
  <c r="F30" i="2"/>
  <c r="D30" i="2"/>
  <c r="G27" i="2"/>
  <c r="D27" i="2"/>
  <c r="D87" i="2" s="1"/>
  <c r="H27" i="2"/>
  <c r="E27" i="2"/>
  <c r="F27" i="2"/>
  <c r="C27" i="2"/>
  <c r="C87" i="2" s="1"/>
  <c r="G43" i="2"/>
  <c r="D43" i="2"/>
  <c r="H43" i="2"/>
  <c r="E43" i="2"/>
  <c r="E103" i="2" s="1"/>
  <c r="F43" i="2"/>
  <c r="C43" i="2"/>
  <c r="G32" i="2"/>
  <c r="C32" i="2"/>
  <c r="H32" i="2"/>
  <c r="D32" i="2"/>
  <c r="E32" i="2"/>
  <c r="F32" i="2"/>
  <c r="E66" i="2"/>
  <c r="F66" i="2"/>
  <c r="C66" i="2"/>
  <c r="D66" i="2"/>
  <c r="G66" i="2"/>
  <c r="H66" i="2"/>
  <c r="C59" i="2"/>
  <c r="G59" i="2"/>
  <c r="D59" i="2"/>
  <c r="H59" i="2"/>
  <c r="E59" i="2"/>
  <c r="F59" i="2"/>
  <c r="E56" i="2"/>
  <c r="F56" i="2"/>
  <c r="C56" i="2"/>
  <c r="G56" i="2"/>
  <c r="H56" i="2"/>
  <c r="D56" i="2"/>
  <c r="E72" i="2"/>
  <c r="F72" i="2"/>
  <c r="G72" i="2"/>
  <c r="H72" i="2"/>
  <c r="C72" i="2"/>
  <c r="D72" i="2"/>
  <c r="C63" i="2"/>
  <c r="G63" i="2"/>
  <c r="D63" i="2"/>
  <c r="H63" i="2"/>
  <c r="E63" i="2"/>
  <c r="F63" i="2"/>
  <c r="C61" i="2"/>
  <c r="G61" i="2"/>
  <c r="D61" i="2"/>
  <c r="H61" i="2"/>
  <c r="E61" i="2"/>
  <c r="F61" i="2"/>
  <c r="G41" i="2"/>
  <c r="H41" i="2"/>
  <c r="C41" i="2"/>
  <c r="E41" i="2"/>
  <c r="D41" i="2"/>
  <c r="F41" i="2"/>
  <c r="G37" i="2"/>
  <c r="H37" i="2"/>
  <c r="C37" i="2"/>
  <c r="E37" i="2"/>
  <c r="F37" i="2"/>
  <c r="D37" i="2"/>
  <c r="G26" i="2"/>
  <c r="H26" i="2"/>
  <c r="D26" i="2"/>
  <c r="E26" i="2"/>
  <c r="E86" i="2" s="1"/>
  <c r="C26" i="2"/>
  <c r="F26" i="2"/>
  <c r="F86" i="2" s="1"/>
  <c r="G38" i="2"/>
  <c r="G98" i="2" s="1"/>
  <c r="H38" i="2"/>
  <c r="H98" i="2" s="1"/>
  <c r="C38" i="2"/>
  <c r="C98" i="2" s="1"/>
  <c r="E38" i="2"/>
  <c r="E98" i="2" s="1"/>
  <c r="F38" i="2"/>
  <c r="F98" i="2" s="1"/>
  <c r="D38" i="2"/>
  <c r="D98" i="2" s="1"/>
  <c r="G31" i="2"/>
  <c r="D31" i="2"/>
  <c r="H31" i="2"/>
  <c r="E31" i="2"/>
  <c r="E91" i="2" s="1"/>
  <c r="F31" i="2"/>
  <c r="C31" i="2"/>
  <c r="F20" i="2"/>
  <c r="D20" i="2"/>
  <c r="E20" i="2"/>
  <c r="H20" i="2"/>
  <c r="G20" i="2"/>
  <c r="C20" i="2"/>
  <c r="C80" i="2" s="1"/>
  <c r="G36" i="2"/>
  <c r="G96" i="2" s="1"/>
  <c r="C36" i="2"/>
  <c r="H36" i="2"/>
  <c r="D36" i="2"/>
  <c r="D96" i="2" s="1"/>
  <c r="E36" i="2"/>
  <c r="E96" i="2" s="1"/>
  <c r="F36" i="2"/>
  <c r="F96" i="2" s="1"/>
  <c r="H50" i="2"/>
  <c r="D50" i="2"/>
  <c r="G50" i="2"/>
  <c r="C50" i="2"/>
  <c r="F50" i="2"/>
  <c r="E50" i="2"/>
  <c r="E70" i="2"/>
  <c r="F70" i="2"/>
  <c r="C70" i="2"/>
  <c r="D70" i="2"/>
  <c r="G70" i="2"/>
  <c r="H70" i="2"/>
  <c r="C67" i="2"/>
  <c r="G67" i="2"/>
  <c r="D67" i="2"/>
  <c r="H67" i="2"/>
  <c r="E67" i="2"/>
  <c r="F67" i="2"/>
  <c r="E60" i="2"/>
  <c r="F60" i="2"/>
  <c r="G60" i="2"/>
  <c r="H60" i="2"/>
  <c r="C60" i="2"/>
  <c r="D60" i="2"/>
  <c r="E76" i="2"/>
  <c r="F76" i="2"/>
  <c r="G76" i="2"/>
  <c r="H76" i="2"/>
  <c r="C76" i="2"/>
  <c r="D76" i="2"/>
  <c r="C71" i="2"/>
  <c r="G71" i="2"/>
  <c r="D71" i="2"/>
  <c r="H71" i="2"/>
  <c r="E71" i="2"/>
  <c r="F71" i="2"/>
  <c r="C65" i="2"/>
  <c r="G65" i="2"/>
  <c r="D65" i="2"/>
  <c r="H65" i="2"/>
  <c r="E65" i="2"/>
  <c r="F65" i="2"/>
  <c r="G34" i="2"/>
  <c r="H34" i="2"/>
  <c r="D34" i="2"/>
  <c r="E34" i="2"/>
  <c r="C34" i="2"/>
  <c r="F34" i="2"/>
  <c r="G45" i="2"/>
  <c r="H45" i="2"/>
  <c r="C45" i="2"/>
  <c r="E45" i="2"/>
  <c r="F45" i="2"/>
  <c r="D45" i="2"/>
  <c r="G42" i="2"/>
  <c r="G102" i="2" s="1"/>
  <c r="H42" i="2"/>
  <c r="H102" i="2" s="1"/>
  <c r="D42" i="2"/>
  <c r="E42" i="2"/>
  <c r="E102" i="2" s="1"/>
  <c r="C42" i="2"/>
  <c r="F42" i="2"/>
  <c r="G46" i="2"/>
  <c r="H46" i="2"/>
  <c r="C46" i="2"/>
  <c r="E46" i="2"/>
  <c r="F46" i="2"/>
  <c r="D46" i="2"/>
  <c r="D106" i="2" s="1"/>
  <c r="G35" i="2"/>
  <c r="D35" i="2"/>
  <c r="H35" i="2"/>
  <c r="E35" i="2"/>
  <c r="E95" i="2" s="1"/>
  <c r="F35" i="2"/>
  <c r="C35" i="2"/>
  <c r="G24" i="2"/>
  <c r="C24" i="2"/>
  <c r="H24" i="2"/>
  <c r="D24" i="2"/>
  <c r="E24" i="2"/>
  <c r="F24" i="2"/>
  <c r="G40" i="2"/>
  <c r="G100" i="2" s="1"/>
  <c r="C40" i="2"/>
  <c r="H40" i="2"/>
  <c r="D40" i="2"/>
  <c r="D100" i="2" s="1"/>
  <c r="E40" i="2"/>
  <c r="E100" i="2" s="1"/>
  <c r="F40" i="2"/>
  <c r="F100" i="2" s="1"/>
  <c r="E54" i="2"/>
  <c r="C54" i="2"/>
  <c r="F54" i="2"/>
  <c r="G54" i="2"/>
  <c r="D54" i="2"/>
  <c r="H54" i="2"/>
  <c r="E74" i="2"/>
  <c r="F74" i="2"/>
  <c r="C74" i="2"/>
  <c r="D74" i="2"/>
  <c r="G74" i="2"/>
  <c r="H74" i="2"/>
  <c r="C75" i="2"/>
  <c r="G75" i="2"/>
  <c r="D75" i="2"/>
  <c r="H75" i="2"/>
  <c r="E75" i="2"/>
  <c r="F75" i="2"/>
  <c r="E64" i="2"/>
  <c r="F64" i="2"/>
  <c r="G64" i="2"/>
  <c r="H64" i="2"/>
  <c r="C64" i="2"/>
  <c r="D64" i="2"/>
  <c r="E62" i="2"/>
  <c r="F62" i="2"/>
  <c r="C62" i="2"/>
  <c r="D62" i="2"/>
  <c r="G62" i="2"/>
  <c r="H62" i="2"/>
  <c r="C53" i="2"/>
  <c r="G53" i="2"/>
  <c r="D53" i="2"/>
  <c r="H53" i="2"/>
  <c r="E53" i="2"/>
  <c r="F53" i="2"/>
  <c r="C69" i="2"/>
  <c r="G69" i="2"/>
  <c r="D69" i="2"/>
  <c r="H69" i="2"/>
  <c r="E69" i="2"/>
  <c r="F69" i="2"/>
  <c r="H96" i="2" l="1"/>
  <c r="H106" i="2"/>
  <c r="H105" i="2"/>
  <c r="D97" i="2"/>
  <c r="E89" i="2"/>
  <c r="H97" i="2"/>
  <c r="F93" i="2"/>
  <c r="E81" i="2"/>
  <c r="G87" i="2"/>
  <c r="H85" i="2"/>
  <c r="F84" i="2"/>
  <c r="E101" i="2"/>
  <c r="D105" i="2"/>
  <c r="E94" i="2"/>
  <c r="E90" i="2"/>
  <c r="H100" i="2"/>
  <c r="H91" i="2"/>
  <c r="D86" i="2"/>
  <c r="H103" i="2"/>
  <c r="F87" i="2"/>
  <c r="G84" i="2"/>
  <c r="H95" i="2"/>
  <c r="D94" i="2"/>
  <c r="G106" i="2"/>
  <c r="G80" i="2"/>
  <c r="C92" i="2"/>
  <c r="C83" i="2"/>
  <c r="D95" i="2"/>
  <c r="D91" i="2"/>
  <c r="H86" i="2"/>
  <c r="D103" i="2"/>
  <c r="E87" i="2"/>
  <c r="C101" i="2"/>
  <c r="G93" i="2"/>
  <c r="C82" i="2"/>
  <c r="E99" i="2"/>
  <c r="D83" i="2"/>
  <c r="C84" i="2"/>
  <c r="D104" i="2"/>
  <c r="F85" i="2"/>
  <c r="H93" i="2"/>
  <c r="G97" i="2"/>
  <c r="E92" i="2"/>
  <c r="G92" i="2"/>
  <c r="C90" i="2"/>
  <c r="D93" i="2"/>
  <c r="C89" i="2"/>
  <c r="H104" i="2"/>
  <c r="E88" i="2"/>
  <c r="G88" i="2"/>
  <c r="H99" i="2"/>
  <c r="F83" i="2"/>
  <c r="G83" i="2"/>
  <c r="D85" i="2"/>
  <c r="G85" i="2"/>
  <c r="C81" i="2"/>
  <c r="F92" i="2"/>
  <c r="F106" i="2"/>
  <c r="D102" i="2"/>
  <c r="G105" i="2"/>
  <c r="F80" i="2"/>
  <c r="F97" i="2"/>
  <c r="C100" i="2"/>
  <c r="D84" i="2"/>
  <c r="C95" i="2"/>
  <c r="E106" i="2"/>
  <c r="F102" i="2"/>
  <c r="E105" i="2"/>
  <c r="F94" i="2"/>
  <c r="H94" i="2"/>
  <c r="C96" i="2"/>
  <c r="H80" i="2"/>
  <c r="C91" i="2"/>
  <c r="E97" i="2"/>
  <c r="F101" i="2"/>
  <c r="H101" i="2"/>
  <c r="D92" i="2"/>
  <c r="C103" i="2"/>
  <c r="D90" i="2"/>
  <c r="H90" i="2"/>
  <c r="E93" i="2"/>
  <c r="D89" i="2"/>
  <c r="H89" i="2"/>
  <c r="F104" i="2"/>
  <c r="C104" i="2"/>
  <c r="D88" i="2"/>
  <c r="C99" i="2"/>
  <c r="D99" i="2"/>
  <c r="E83" i="2"/>
  <c r="D82" i="2"/>
  <c r="H82" i="2"/>
  <c r="E85" i="2"/>
  <c r="D81" i="2"/>
  <c r="H81" i="2"/>
  <c r="D80" i="2"/>
  <c r="F88" i="2"/>
  <c r="E84" i="2"/>
  <c r="F105" i="2"/>
  <c r="H84" i="2"/>
  <c r="F95" i="2"/>
  <c r="G95" i="2"/>
  <c r="C106" i="2"/>
  <c r="C102" i="2"/>
  <c r="C105" i="2"/>
  <c r="C94" i="2"/>
  <c r="G94" i="2"/>
  <c r="E80" i="2"/>
  <c r="F91" i="2"/>
  <c r="G91" i="2"/>
  <c r="C86" i="2"/>
  <c r="G86" i="2"/>
  <c r="C97" i="2"/>
  <c r="D101" i="2"/>
  <c r="G101" i="2"/>
  <c r="H92" i="2"/>
  <c r="F103" i="2"/>
  <c r="G103" i="2"/>
  <c r="H87" i="2"/>
  <c r="F90" i="2"/>
  <c r="G90" i="2"/>
  <c r="C93" i="2"/>
  <c r="F89" i="2"/>
  <c r="G89" i="2"/>
  <c r="E104" i="2"/>
  <c r="G104" i="2"/>
  <c r="H88" i="2"/>
  <c r="F99" i="2"/>
  <c r="G99" i="2"/>
  <c r="H83" i="2"/>
  <c r="F82" i="2"/>
  <c r="G82" i="2"/>
  <c r="C85" i="2"/>
  <c r="F81" i="2"/>
  <c r="G81" i="2"/>
</calcChain>
</file>

<file path=xl/sharedStrings.xml><?xml version="1.0" encoding="utf-8"?>
<sst xmlns="http://schemas.openxmlformats.org/spreadsheetml/2006/main" count="3708" uniqueCount="884">
  <si>
    <t>Unit</t>
  </si>
  <si>
    <t>Manufacturing</t>
  </si>
  <si>
    <t>Distribution</t>
  </si>
  <si>
    <t>Installation</t>
  </si>
  <si>
    <t>Use</t>
  </si>
  <si>
    <t>End of life</t>
  </si>
  <si>
    <t>Indicateurs d'impacts et flux</t>
  </si>
  <si>
    <t>sum</t>
  </si>
  <si>
    <t>Emission de gaz 
à effet de serre (GWP)</t>
  </si>
  <si>
    <t>kg CO₂ eq.</t>
  </si>
  <si>
    <t>Appauvrissement de 
la couche d'ozone (ODP)</t>
  </si>
  <si>
    <t>kg CFC-11 eq.</t>
  </si>
  <si>
    <t>Acidification des sols 
et de l'eau (A)</t>
  </si>
  <si>
    <t>Eutrophisation 
de l'eau (EP)</t>
  </si>
  <si>
    <t>kg PO₄³⁻ eq.</t>
  </si>
  <si>
    <t>Formation d'ozone 
photochimique (POCP)</t>
  </si>
  <si>
    <t>kg C₂H₄ eq.</t>
  </si>
  <si>
    <t>Appauvrissement des 
ressources abiotiques 
- éléments (ADPe)</t>
  </si>
  <si>
    <t>kg Sb eq.</t>
  </si>
  <si>
    <t>Appauvrissement des 
ressources abiotiques 
- énergies fossiles (ADPf)</t>
  </si>
  <si>
    <t>MJ</t>
  </si>
  <si>
    <t>Total d'énergie 
primaire utilisée (TPE)</t>
  </si>
  <si>
    <t>Volume net d'eau douce 
consommée (FW)</t>
  </si>
  <si>
    <t>m³</t>
  </si>
  <si>
    <t>Pollution de l'eau (WP)</t>
  </si>
  <si>
    <t>Pollution de l'air (AP)</t>
  </si>
  <si>
    <t>Utilisation d'énergie primaire renouvelable
(excl. Matières premières)</t>
  </si>
  <si>
    <t>Utilisation de ressources d'énergie primaire renouvelable
(incl. Matières premières)</t>
  </si>
  <si>
    <t>Utilisation Totale de ressources d'énergie primaire renouvelable</t>
  </si>
  <si>
    <t>Utilisation d'énergie primaire non-renouvelable
(excl. Matières premières)</t>
  </si>
  <si>
    <t>Utilisation de ressources d'énergie primaire non-renouvelable
(incl. Matières premières)</t>
  </si>
  <si>
    <t>Utilisation Totale de ressources d'énergie primaire non-renouvelable</t>
  </si>
  <si>
    <t>Utilisation de matières secondaires</t>
  </si>
  <si>
    <t>kg</t>
  </si>
  <si>
    <t>Utilisation de combustibles secondaires renouvelables</t>
  </si>
  <si>
    <t>Utilisation de combustibles secondaires non-renouvelables</t>
  </si>
  <si>
    <t>Elimination de déchets dangereux</t>
  </si>
  <si>
    <t>Elimination de déchets non dangereux</t>
  </si>
  <si>
    <t>Elimination de déchets radioactifs</t>
  </si>
  <si>
    <t>Composants destinés à la réutilisation</t>
  </si>
  <si>
    <t>Matières destinées au recyclage</t>
  </si>
  <si>
    <t>Matières destinées à la valorisation énergétique</t>
  </si>
  <si>
    <t>Energie exportée</t>
  </si>
  <si>
    <t>REGLES D'EXTRAPOLATIONS POUR LES AUTRES PRODUITS DE LA GAMME</t>
  </si>
  <si>
    <t>CI-DESSOUS INDICATEUR D'IMPACT POUR LES PRODUITS INTERMEDIAIRES.</t>
  </si>
  <si>
    <t>kg SO₂ eq.</t>
  </si>
  <si>
    <t>Choix du produit</t>
  </si>
  <si>
    <t>Tableau des impacts environnementaux</t>
  </si>
  <si>
    <t>Référence de L'article</t>
  </si>
  <si>
    <t>Liste des articles de la gamme CLT standard, renforcé et armé acier ZH et PE, structure libre standard</t>
  </si>
  <si>
    <t>Référence tube</t>
  </si>
  <si>
    <t>Nbre de fibre</t>
  </si>
  <si>
    <t>Z1313A</t>
  </si>
  <si>
    <t>1G011P</t>
  </si>
  <si>
    <t>B1010</t>
  </si>
  <si>
    <t>1G011S</t>
  </si>
  <si>
    <t>B1011</t>
  </si>
  <si>
    <t>1G021M</t>
  </si>
  <si>
    <t>B1012</t>
  </si>
  <si>
    <t>1G021P</t>
  </si>
  <si>
    <t>B1013</t>
  </si>
  <si>
    <t>Z1314A</t>
  </si>
  <si>
    <t>B1014</t>
  </si>
  <si>
    <t>B1015</t>
  </si>
  <si>
    <t>Z1332A</t>
  </si>
  <si>
    <t>1G032B</t>
  </si>
  <si>
    <t>B1229</t>
  </si>
  <si>
    <t>Z1316A</t>
  </si>
  <si>
    <t>B1017</t>
  </si>
  <si>
    <t>Z1321A</t>
  </si>
  <si>
    <t>B1046</t>
  </si>
  <si>
    <t>B1047</t>
  </si>
  <si>
    <t>B1048</t>
  </si>
  <si>
    <t>B1049</t>
  </si>
  <si>
    <t>Z1322A</t>
  </si>
  <si>
    <t>B1051</t>
  </si>
  <si>
    <t>Z1324A</t>
  </si>
  <si>
    <t>B1053</t>
  </si>
  <si>
    <t>Z1329A</t>
  </si>
  <si>
    <t>B1080</t>
  </si>
  <si>
    <t>B1081</t>
  </si>
  <si>
    <t>B1082</t>
  </si>
  <si>
    <t>B1083</t>
  </si>
  <si>
    <t>Z1317A</t>
  </si>
  <si>
    <t>B1085</t>
  </si>
  <si>
    <t>Z1319A</t>
  </si>
  <si>
    <t>B1087</t>
  </si>
  <si>
    <t>Z1325A</t>
  </si>
  <si>
    <t>B1112</t>
  </si>
  <si>
    <t>B1113</t>
  </si>
  <si>
    <t>B1114</t>
  </si>
  <si>
    <t>B1115</t>
  </si>
  <si>
    <t>Z1326A</t>
  </si>
  <si>
    <t>B1117</t>
  </si>
  <si>
    <t>Z1328A</t>
  </si>
  <si>
    <t>B1119</t>
  </si>
  <si>
    <t>Z1027A</t>
  </si>
  <si>
    <t>B1142</t>
  </si>
  <si>
    <t>B1143</t>
  </si>
  <si>
    <t>B1144</t>
  </si>
  <si>
    <t>B1145</t>
  </si>
  <si>
    <t>Z1301A</t>
  </si>
  <si>
    <t>B1147</t>
  </si>
  <si>
    <t>Z1147A</t>
  </si>
  <si>
    <t>B1166</t>
  </si>
  <si>
    <t>B1167</t>
  </si>
  <si>
    <t>B1168</t>
  </si>
  <si>
    <t>B1169</t>
  </si>
  <si>
    <t>Z1312A</t>
  </si>
  <si>
    <t>B1171</t>
  </si>
  <si>
    <t>Référence Structure Z</t>
  </si>
  <si>
    <t>Z1313A-1</t>
  </si>
  <si>
    <t>Z1313A-2</t>
  </si>
  <si>
    <t>Z1313A-3</t>
  </si>
  <si>
    <t>Z1313A-4</t>
  </si>
  <si>
    <t>Z1313A-5</t>
  </si>
  <si>
    <t>Z1313A-6</t>
  </si>
  <si>
    <t>Z1313A-7</t>
  </si>
  <si>
    <t>Z1313A-8</t>
  </si>
  <si>
    <t>Z1313A-9</t>
  </si>
  <si>
    <t>Z1313A-10</t>
  </si>
  <si>
    <t>Z1313A-11</t>
  </si>
  <si>
    <t>Z1313A-12</t>
  </si>
  <si>
    <t>Z1313A-13</t>
  </si>
  <si>
    <t>Z1313A-14</t>
  </si>
  <si>
    <t>Z1313A-15</t>
  </si>
  <si>
    <t>Z1313A-16</t>
  </si>
  <si>
    <t>Z1313A-17</t>
  </si>
  <si>
    <t>Z1313A-18</t>
  </si>
  <si>
    <t>Z1313A-19</t>
  </si>
  <si>
    <t>Z1313A-20</t>
  </si>
  <si>
    <t>Z1313A-21</t>
  </si>
  <si>
    <t>Z1313A-22</t>
  </si>
  <si>
    <t>Z1313A-23</t>
  </si>
  <si>
    <t>Z1313A-24</t>
  </si>
  <si>
    <t>Z1313A-25</t>
  </si>
  <si>
    <t>Z1313A-26</t>
  </si>
  <si>
    <t>Z1313A-27</t>
  </si>
  <si>
    <t>1G021P-1</t>
  </si>
  <si>
    <t>1G021P-2</t>
  </si>
  <si>
    <t>1G021P-3</t>
  </si>
  <si>
    <t>1G021P-4</t>
  </si>
  <si>
    <t>1G021P-5</t>
  </si>
  <si>
    <t>1G021P-6</t>
  </si>
  <si>
    <t>1G021P-7</t>
  </si>
  <si>
    <t>1G021P-8</t>
  </si>
  <si>
    <t>1G021P-9</t>
  </si>
  <si>
    <t>1G021P-10</t>
  </si>
  <si>
    <t>1G021P-11</t>
  </si>
  <si>
    <t>1G021P-12</t>
  </si>
  <si>
    <t>1G021P-13</t>
  </si>
  <si>
    <t>1G021P-14</t>
  </si>
  <si>
    <t>1G021P-15</t>
  </si>
  <si>
    <t>1G021P-16</t>
  </si>
  <si>
    <t>1G021P-17</t>
  </si>
  <si>
    <t>1G021P-18</t>
  </si>
  <si>
    <t>1G021P-19</t>
  </si>
  <si>
    <t>1G021P-20</t>
  </si>
  <si>
    <t>1G021P-21</t>
  </si>
  <si>
    <t>1G021P-22</t>
  </si>
  <si>
    <t>1G021P-23</t>
  </si>
  <si>
    <t>1G021P-24</t>
  </si>
  <si>
    <t>1G021P-25</t>
  </si>
  <si>
    <t>1G021P-26</t>
  </si>
  <si>
    <t>1G021P-27</t>
  </si>
  <si>
    <t>Z1314A-1</t>
  </si>
  <si>
    <t>Z1314A-2</t>
  </si>
  <si>
    <t>Z1314A-3</t>
  </si>
  <si>
    <t>Z1314A-4</t>
  </si>
  <si>
    <t>Z1314A-5</t>
  </si>
  <si>
    <t>Z1314A-6</t>
  </si>
  <si>
    <t>Z1314A-7</t>
  </si>
  <si>
    <t>Z1314A-8</t>
  </si>
  <si>
    <t>Z1314A-9</t>
  </si>
  <si>
    <t>Z1314A-10</t>
  </si>
  <si>
    <t>Z1314A-11</t>
  </si>
  <si>
    <t>Z1314A-12</t>
  </si>
  <si>
    <t>Z1314A-13</t>
  </si>
  <si>
    <t>Z1314A-14</t>
  </si>
  <si>
    <t>Z1314A-15</t>
  </si>
  <si>
    <t>Z1314A-16</t>
  </si>
  <si>
    <t>Z1314A-17</t>
  </si>
  <si>
    <t>Z1314A-18</t>
  </si>
  <si>
    <t>Z1314A-19</t>
  </si>
  <si>
    <t>Z1314A-20</t>
  </si>
  <si>
    <t>Z1314A-21</t>
  </si>
  <si>
    <t>Z1314A-22</t>
  </si>
  <si>
    <t>Z1314A-23</t>
  </si>
  <si>
    <t>Z1314A-24</t>
  </si>
  <si>
    <t>Z1314A-25</t>
  </si>
  <si>
    <t>Z1314A-26</t>
  </si>
  <si>
    <t>Z1314A-27</t>
  </si>
  <si>
    <t>Z1332A-1</t>
  </si>
  <si>
    <t>Z1332A-2</t>
  </si>
  <si>
    <t>Z1332A-3</t>
  </si>
  <si>
    <t>Z1332A-4</t>
  </si>
  <si>
    <t>Z1332A-5</t>
  </si>
  <si>
    <t>Z1332A-6</t>
  </si>
  <si>
    <t>Z1332A-7</t>
  </si>
  <si>
    <t>Z1332A-8</t>
  </si>
  <si>
    <t>Z1332A-9</t>
  </si>
  <si>
    <t>Z1332A-10</t>
  </si>
  <si>
    <t>Z1332A-11</t>
  </si>
  <si>
    <t>Z1332A-12</t>
  </si>
  <si>
    <t>Z1332A-13</t>
  </si>
  <si>
    <t>Z1332A-14</t>
  </si>
  <si>
    <t>Z1332A-15</t>
  </si>
  <si>
    <t>Z1332A-16</t>
  </si>
  <si>
    <t>Z1332A-17</t>
  </si>
  <si>
    <t>Z1332A-18</t>
  </si>
  <si>
    <t>Z1332A-19</t>
  </si>
  <si>
    <t>Z1332A-20</t>
  </si>
  <si>
    <t>Z1332A-21</t>
  </si>
  <si>
    <t>Z1332A-22</t>
  </si>
  <si>
    <t>Z1332A-23</t>
  </si>
  <si>
    <t>Z1332A-24</t>
  </si>
  <si>
    <t>Z1332A-25</t>
  </si>
  <si>
    <t>Z1332A-26</t>
  </si>
  <si>
    <t>Z1332A-27</t>
  </si>
  <si>
    <t>Z1316A-1</t>
  </si>
  <si>
    <t>Z1316A-2</t>
  </si>
  <si>
    <t>Z1316A-3</t>
  </si>
  <si>
    <t>Z1316A-4</t>
  </si>
  <si>
    <t>Z1316A-5</t>
  </si>
  <si>
    <t>Z1316A-6</t>
  </si>
  <si>
    <t>Z1316A-7</t>
  </si>
  <si>
    <t>Z1316A-8</t>
  </si>
  <si>
    <t>Z1316A-9</t>
  </si>
  <si>
    <t>Z1316A-10</t>
  </si>
  <si>
    <t>Z1316A-11</t>
  </si>
  <si>
    <t>Z1316A-12</t>
  </si>
  <si>
    <t>Z1316A-13</t>
  </si>
  <si>
    <t>Z1316A-14</t>
  </si>
  <si>
    <t>Z1316A-15</t>
  </si>
  <si>
    <t>Z1316A-16</t>
  </si>
  <si>
    <t>Z1316A-17</t>
  </si>
  <si>
    <t>Z1316A-18</t>
  </si>
  <si>
    <t>Z1316A-19</t>
  </si>
  <si>
    <t>Z1316A-20</t>
  </si>
  <si>
    <t>Z1316A-21</t>
  </si>
  <si>
    <t>Z1316A-22</t>
  </si>
  <si>
    <t>Z1316A-23</t>
  </si>
  <si>
    <t>Z1316A-24</t>
  </si>
  <si>
    <t>Z1316A-25</t>
  </si>
  <si>
    <t>Z1316A-26</t>
  </si>
  <si>
    <t>Z1316A-27</t>
  </si>
  <si>
    <t>Z1321A-1</t>
  </si>
  <si>
    <t>Z1321A-2</t>
  </si>
  <si>
    <t>Z1321A-3</t>
  </si>
  <si>
    <t>Z1321A-4</t>
  </si>
  <si>
    <t>Z1321A-5</t>
  </si>
  <si>
    <t>Z1321A-6</t>
  </si>
  <si>
    <t>Z1321A-7</t>
  </si>
  <si>
    <t>Z1321A-8</t>
  </si>
  <si>
    <t>Z1321A-9</t>
  </si>
  <si>
    <t>Z1321A-10</t>
  </si>
  <si>
    <t>Z1321A-11</t>
  </si>
  <si>
    <t>Z1321A-12</t>
  </si>
  <si>
    <t>Z1321A-13</t>
  </si>
  <si>
    <t>Z1321A-14</t>
  </si>
  <si>
    <t>Z1321A-15</t>
  </si>
  <si>
    <t>Z1321A-16</t>
  </si>
  <si>
    <t>Z1321A-17</t>
  </si>
  <si>
    <t>Z1321A-18</t>
  </si>
  <si>
    <t>Z1321A-19</t>
  </si>
  <si>
    <t>Z1321A-20</t>
  </si>
  <si>
    <t>Z1321A-21</t>
  </si>
  <si>
    <t>Z1321A-22</t>
  </si>
  <si>
    <t>Z1321A-23</t>
  </si>
  <si>
    <t>Z1321A-24</t>
  </si>
  <si>
    <t>Z1321A-25</t>
  </si>
  <si>
    <t>Z1321A-26</t>
  </si>
  <si>
    <t>Z1321A-27</t>
  </si>
  <si>
    <t>Z1322A-1</t>
  </si>
  <si>
    <t>Z1322A-2</t>
  </si>
  <si>
    <t>Z1322A-3</t>
  </si>
  <si>
    <t>Z1322A-4</t>
  </si>
  <si>
    <t>Z1322A-5</t>
  </si>
  <si>
    <t>Z1322A-6</t>
  </si>
  <si>
    <t>Z1322A-7</t>
  </si>
  <si>
    <t>Z1322A-8</t>
  </si>
  <si>
    <t>Z1322A-9</t>
  </si>
  <si>
    <t>Z1322A-10</t>
  </si>
  <si>
    <t>Z1322A-11</t>
  </si>
  <si>
    <t>Z1322A-12</t>
  </si>
  <si>
    <t>Z1322A-13</t>
  </si>
  <si>
    <t>Z1322A-14</t>
  </si>
  <si>
    <t>Z1322A-15</t>
  </si>
  <si>
    <t>Z1322A-16</t>
  </si>
  <si>
    <t>Z1322A-17</t>
  </si>
  <si>
    <t>Z1322A-18</t>
  </si>
  <si>
    <t>Z1322A-19</t>
  </si>
  <si>
    <t>Z1322A-20</t>
  </si>
  <si>
    <t>Z1322A-21</t>
  </si>
  <si>
    <t>Z1322A-22</t>
  </si>
  <si>
    <t>Z1322A-23</t>
  </si>
  <si>
    <t>Z1322A-24</t>
  </si>
  <si>
    <t>Z1322A-25</t>
  </si>
  <si>
    <t>Z1322A-26</t>
  </si>
  <si>
    <t>Z1322A-27</t>
  </si>
  <si>
    <t>Z1324A-1</t>
  </si>
  <si>
    <t>Z1324A-2</t>
  </si>
  <si>
    <t>Z1324A-3</t>
  </si>
  <si>
    <t>Z1324A-4</t>
  </si>
  <si>
    <t>Z1324A-5</t>
  </si>
  <si>
    <t>Z1324A-6</t>
  </si>
  <si>
    <t>Z1324A-7</t>
  </si>
  <si>
    <t>Z1324A-8</t>
  </si>
  <si>
    <t>Z1324A-9</t>
  </si>
  <si>
    <t>Z1324A-10</t>
  </si>
  <si>
    <t>Z1324A-11</t>
  </si>
  <si>
    <t>Z1324A-12</t>
  </si>
  <si>
    <t>Z1324A-13</t>
  </si>
  <si>
    <t>Z1324A-14</t>
  </si>
  <si>
    <t>Z1324A-15</t>
  </si>
  <si>
    <t>Z1324A-16</t>
  </si>
  <si>
    <t>Z1324A-17</t>
  </si>
  <si>
    <t>Z1324A-18</t>
  </si>
  <si>
    <t>Z1324A-19</t>
  </si>
  <si>
    <t>Z1324A-20</t>
  </si>
  <si>
    <t>Z1324A-21</t>
  </si>
  <si>
    <t>Z1324A-22</t>
  </si>
  <si>
    <t>Z1324A-23</t>
  </si>
  <si>
    <t>Z1324A-24</t>
  </si>
  <si>
    <t>Z1324A-25</t>
  </si>
  <si>
    <t>Z1324A-26</t>
  </si>
  <si>
    <t>Z1324A-27</t>
  </si>
  <si>
    <t>Z1329A-1</t>
  </si>
  <si>
    <t>Z1329A-2</t>
  </si>
  <si>
    <t>Z1329A-3</t>
  </si>
  <si>
    <t>Z1329A-4</t>
  </si>
  <si>
    <t>Z1329A-5</t>
  </si>
  <si>
    <t>Z1329A-6</t>
  </si>
  <si>
    <t>Z1329A-7</t>
  </si>
  <si>
    <t>Z1329A-8</t>
  </si>
  <si>
    <t>Z1329A-9</t>
  </si>
  <si>
    <t>Z1329A-10</t>
  </si>
  <si>
    <t>Z1329A-11</t>
  </si>
  <si>
    <t>Z1329A-12</t>
  </si>
  <si>
    <t>Z1329A-13</t>
  </si>
  <si>
    <t>Z1329A-14</t>
  </si>
  <si>
    <t>Z1329A-15</t>
  </si>
  <si>
    <t>Z1329A-16</t>
  </si>
  <si>
    <t>Z1329A-17</t>
  </si>
  <si>
    <t>Z1329A-18</t>
  </si>
  <si>
    <t>Z1329A-19</t>
  </si>
  <si>
    <t>Z1329A-20</t>
  </si>
  <si>
    <t>Z1329A-21</t>
  </si>
  <si>
    <t>Z1329A-22</t>
  </si>
  <si>
    <t>Z1329A-23</t>
  </si>
  <si>
    <t>Z1329A-24</t>
  </si>
  <si>
    <t>Z1329A-25</t>
  </si>
  <si>
    <t>Z1329A-26</t>
  </si>
  <si>
    <t>Z1329A-27</t>
  </si>
  <si>
    <t>Z1317A-1</t>
  </si>
  <si>
    <t>Z1317A-2</t>
  </si>
  <si>
    <t>Z1317A-3</t>
  </si>
  <si>
    <t>Z1317A-4</t>
  </si>
  <si>
    <t>Z1317A-5</t>
  </si>
  <si>
    <t>Z1317A-6</t>
  </si>
  <si>
    <t>Z1317A-7</t>
  </si>
  <si>
    <t>Z1317A-8</t>
  </si>
  <si>
    <t>Z1317A-9</t>
  </si>
  <si>
    <t>Z1317A-10</t>
  </si>
  <si>
    <t>Z1317A-11</t>
  </si>
  <si>
    <t>Z1317A-12</t>
  </si>
  <si>
    <t>Z1317A-13</t>
  </si>
  <si>
    <t>Z1317A-14</t>
  </si>
  <si>
    <t>Z1317A-15</t>
  </si>
  <si>
    <t>Z1317A-16</t>
  </si>
  <si>
    <t>Z1317A-17</t>
  </si>
  <si>
    <t>Z1317A-18</t>
  </si>
  <si>
    <t>Z1317A-19</t>
  </si>
  <si>
    <t>Z1317A-20</t>
  </si>
  <si>
    <t>Z1317A-21</t>
  </si>
  <si>
    <t>Z1317A-22</t>
  </si>
  <si>
    <t>Z1317A-23</t>
  </si>
  <si>
    <t>Z1317A-24</t>
  </si>
  <si>
    <t>Z1317A-25</t>
  </si>
  <si>
    <t>Z1317A-26</t>
  </si>
  <si>
    <t>Z1317A-27</t>
  </si>
  <si>
    <t>Z1319A-1</t>
  </si>
  <si>
    <t>Z1319A-2</t>
  </si>
  <si>
    <t>Z1319A-3</t>
  </si>
  <si>
    <t>Z1319A-4</t>
  </si>
  <si>
    <t>Z1319A-5</t>
  </si>
  <si>
    <t>Z1319A-6</t>
  </si>
  <si>
    <t>Z1319A-7</t>
  </si>
  <si>
    <t>Z1319A-8</t>
  </si>
  <si>
    <t>Z1319A-9</t>
  </si>
  <si>
    <t>Z1319A-10</t>
  </si>
  <si>
    <t>Z1319A-11</t>
  </si>
  <si>
    <t>Z1319A-12</t>
  </si>
  <si>
    <t>Z1319A-13</t>
  </si>
  <si>
    <t>Z1319A-14</t>
  </si>
  <si>
    <t>Z1319A-15</t>
  </si>
  <si>
    <t>Z1319A-16</t>
  </si>
  <si>
    <t>Z1319A-17</t>
  </si>
  <si>
    <t>Z1319A-18</t>
  </si>
  <si>
    <t>Z1319A-19</t>
  </si>
  <si>
    <t>Z1319A-20</t>
  </si>
  <si>
    <t>Z1319A-21</t>
  </si>
  <si>
    <t>Z1319A-22</t>
  </si>
  <si>
    <t>Z1319A-23</t>
  </si>
  <si>
    <t>Z1319A-24</t>
  </si>
  <si>
    <t>Z1319A-25</t>
  </si>
  <si>
    <t>Z1319A-26</t>
  </si>
  <si>
    <t>Z1319A-27</t>
  </si>
  <si>
    <t>Z1325A-1</t>
  </si>
  <si>
    <t>Z1325A-2</t>
  </si>
  <si>
    <t>Z1325A-3</t>
  </si>
  <si>
    <t>Z1325A-4</t>
  </si>
  <si>
    <t>Z1325A-5</t>
  </si>
  <si>
    <t>Z1325A-6</t>
  </si>
  <si>
    <t>Z1325A-7</t>
  </si>
  <si>
    <t>Z1325A-8</t>
  </si>
  <si>
    <t>Z1325A-9</t>
  </si>
  <si>
    <t>Z1325A-10</t>
  </si>
  <si>
    <t>Z1325A-11</t>
  </si>
  <si>
    <t>Z1325A-12</t>
  </si>
  <si>
    <t>Z1325A-13</t>
  </si>
  <si>
    <t>Z1325A-14</t>
  </si>
  <si>
    <t>Z1325A-15</t>
  </si>
  <si>
    <t>Z1325A-16</t>
  </si>
  <si>
    <t>Z1325A-17</t>
  </si>
  <si>
    <t>Z1325A-18</t>
  </si>
  <si>
    <t>Z1325A-19</t>
  </si>
  <si>
    <t>Z1325A-20</t>
  </si>
  <si>
    <t>Z1325A-21</t>
  </si>
  <si>
    <t>Z1325A-22</t>
  </si>
  <si>
    <t>Z1325A-23</t>
  </si>
  <si>
    <t>Z1325A-24</t>
  </si>
  <si>
    <t>Z1325A-25</t>
  </si>
  <si>
    <t>Z1325A-26</t>
  </si>
  <si>
    <t>Z1325A-27</t>
  </si>
  <si>
    <t>Z1328A-1</t>
  </si>
  <si>
    <t>Z1328A-2</t>
  </si>
  <si>
    <t>Z1328A-3</t>
  </si>
  <si>
    <t>Z1328A-4</t>
  </si>
  <si>
    <t>Z1328A-5</t>
  </si>
  <si>
    <t>Z1328A-6</t>
  </si>
  <si>
    <t>Z1328A-7</t>
  </si>
  <si>
    <t>Z1328A-8</t>
  </si>
  <si>
    <t>Z1328A-9</t>
  </si>
  <si>
    <t>Z1328A-10</t>
  </si>
  <si>
    <t>Z1328A-11</t>
  </si>
  <si>
    <t>Z1328A-12</t>
  </si>
  <si>
    <t>Z1328A-13</t>
  </si>
  <si>
    <t>Z1328A-14</t>
  </si>
  <si>
    <t>Z1328A-15</t>
  </si>
  <si>
    <t>Z1328A-16</t>
  </si>
  <si>
    <t>Z1328A-17</t>
  </si>
  <si>
    <t>Z1328A-18</t>
  </si>
  <si>
    <t>Z1328A-19</t>
  </si>
  <si>
    <t>Z1328A-20</t>
  </si>
  <si>
    <t>Z1328A-21</t>
  </si>
  <si>
    <t>Z1328A-22</t>
  </si>
  <si>
    <t>Z1328A-23</t>
  </si>
  <si>
    <t>Z1328A-24</t>
  </si>
  <si>
    <t>Z1328A-25</t>
  </si>
  <si>
    <t>Z1328A-26</t>
  </si>
  <si>
    <t>Z1328A-27</t>
  </si>
  <si>
    <t>Z1027A-1</t>
  </si>
  <si>
    <t>Z1027A-2</t>
  </si>
  <si>
    <t>Z1027A-3</t>
  </si>
  <si>
    <t>Z1027A-4</t>
  </si>
  <si>
    <t>Z1027A-5</t>
  </si>
  <si>
    <t>Z1027A-6</t>
  </si>
  <si>
    <t>Z1027A-7</t>
  </si>
  <si>
    <t>Z1027A-8</t>
  </si>
  <si>
    <t>Z1027A-9</t>
  </si>
  <si>
    <t>Z1027A-10</t>
  </si>
  <si>
    <t>Z1027A-11</t>
  </si>
  <si>
    <t>Z1027A-12</t>
  </si>
  <si>
    <t>Z1027A-13</t>
  </si>
  <si>
    <t>Z1027A-14</t>
  </si>
  <si>
    <t>Z1027A-15</t>
  </si>
  <si>
    <t>Z1027A-16</t>
  </si>
  <si>
    <t>Z1027A-17</t>
  </si>
  <si>
    <t>Z1027A-18</t>
  </si>
  <si>
    <t>Z1027A-19</t>
  </si>
  <si>
    <t>Z1027A-20</t>
  </si>
  <si>
    <t>Z1027A-21</t>
  </si>
  <si>
    <t>Z1027A-22</t>
  </si>
  <si>
    <t>Z1027A-23</t>
  </si>
  <si>
    <t>Z1027A-24</t>
  </si>
  <si>
    <t>Z1027A-25</t>
  </si>
  <si>
    <t>Z1027A-26</t>
  </si>
  <si>
    <t>Z1027A-27</t>
  </si>
  <si>
    <t>Z1301A-1</t>
  </si>
  <si>
    <t>Z1301A-2</t>
  </si>
  <si>
    <t>Z1301A-3</t>
  </si>
  <si>
    <t>Z1301A-4</t>
  </si>
  <si>
    <t>Z1301A-5</t>
  </si>
  <si>
    <t>Z1301A-6</t>
  </si>
  <si>
    <t>Z1301A-7</t>
  </si>
  <si>
    <t>Z1301A-8</t>
  </si>
  <si>
    <t>Z1301A-9</t>
  </si>
  <si>
    <t>Z1301A-10</t>
  </si>
  <si>
    <t>Z1301A-11</t>
  </si>
  <si>
    <t>Z1301A-12</t>
  </si>
  <si>
    <t>Z1301A-13</t>
  </si>
  <si>
    <t>Z1301A-14</t>
  </si>
  <si>
    <t>Z1301A-15</t>
  </si>
  <si>
    <t>Z1301A-16</t>
  </si>
  <si>
    <t>Z1301A-17</t>
  </si>
  <si>
    <t>Z1301A-18</t>
  </si>
  <si>
    <t>Z1301A-19</t>
  </si>
  <si>
    <t>Z1301A-20</t>
  </si>
  <si>
    <t>Z1301A-21</t>
  </si>
  <si>
    <t>Z1301A-22</t>
  </si>
  <si>
    <t>Z1301A-23</t>
  </si>
  <si>
    <t>Z1301A-24</t>
  </si>
  <si>
    <t>Z1301A-25</t>
  </si>
  <si>
    <t>Z1301A-26</t>
  </si>
  <si>
    <t>Z1301A-27</t>
  </si>
  <si>
    <t>Z1147A-1</t>
  </si>
  <si>
    <t>Z1147A-2</t>
  </si>
  <si>
    <t>Z1147A-3</t>
  </si>
  <si>
    <t>Z1147A-4</t>
  </si>
  <si>
    <t>Z1147A-5</t>
  </si>
  <si>
    <t>Z1147A-6</t>
  </si>
  <si>
    <t>Z1147A-7</t>
  </si>
  <si>
    <t>Z1147A-8</t>
  </si>
  <si>
    <t>Z1147A-9</t>
  </si>
  <si>
    <t>Z1147A-10</t>
  </si>
  <si>
    <t>Z1147A-11</t>
  </si>
  <si>
    <t>Z1147A-12</t>
  </si>
  <si>
    <t>Z1147A-13</t>
  </si>
  <si>
    <t>Z1147A-14</t>
  </si>
  <si>
    <t>Z1147A-15</t>
  </si>
  <si>
    <t>Z1147A-16</t>
  </si>
  <si>
    <t>Z1147A-17</t>
  </si>
  <si>
    <t>Z1147A-18</t>
  </si>
  <si>
    <t>Z1147A-19</t>
  </si>
  <si>
    <t>Z1147A-20</t>
  </si>
  <si>
    <t>Z1147A-21</t>
  </si>
  <si>
    <t>Z1147A-22</t>
  </si>
  <si>
    <t>Z1147A-23</t>
  </si>
  <si>
    <t>Z1147A-24</t>
  </si>
  <si>
    <t>Z1147A-25</t>
  </si>
  <si>
    <t>Z1147A-26</t>
  </si>
  <si>
    <t>Z1147A-27</t>
  </si>
  <si>
    <t>Z1312A-1</t>
  </si>
  <si>
    <t>Z1312A-2</t>
  </si>
  <si>
    <t>Z1312A-3</t>
  </si>
  <si>
    <t>Z1312A-4</t>
  </si>
  <si>
    <t>Z1312A-5</t>
  </si>
  <si>
    <t>Z1312A-6</t>
  </si>
  <si>
    <t>Z1312A-7</t>
  </si>
  <si>
    <t>Z1312A-8</t>
  </si>
  <si>
    <t>Z1312A-9</t>
  </si>
  <si>
    <t>Z1312A-10</t>
  </si>
  <si>
    <t>Z1312A-11</t>
  </si>
  <si>
    <t>Z1312A-12</t>
  </si>
  <si>
    <t>Z1312A-13</t>
  </si>
  <si>
    <t>Z1312A-14</t>
  </si>
  <si>
    <t>Z1312A-15</t>
  </si>
  <si>
    <t>Z1312A-16</t>
  </si>
  <si>
    <t>Z1312A-17</t>
  </si>
  <si>
    <t>Z1312A-18</t>
  </si>
  <si>
    <t>Z1312A-19</t>
  </si>
  <si>
    <t>Z1312A-20</t>
  </si>
  <si>
    <t>Z1312A-21</t>
  </si>
  <si>
    <t>Z1312A-22</t>
  </si>
  <si>
    <t>Z1312A-23</t>
  </si>
  <si>
    <t>Z1312A-24</t>
  </si>
  <si>
    <t>Z1312A-25</t>
  </si>
  <si>
    <t>Z1312A-26</t>
  </si>
  <si>
    <t>Z1312A-27</t>
  </si>
  <si>
    <t>1G011P-1</t>
  </si>
  <si>
    <t>1G011P-2</t>
  </si>
  <si>
    <t>1G011P-3</t>
  </si>
  <si>
    <t>1G011P-4</t>
  </si>
  <si>
    <t>1G011P-5</t>
  </si>
  <si>
    <t>1G011P-6</t>
  </si>
  <si>
    <t>1G011P-7</t>
  </si>
  <si>
    <t>1G011P-8</t>
  </si>
  <si>
    <t>1G011P-9</t>
  </si>
  <si>
    <t>1G011P-10</t>
  </si>
  <si>
    <t>1G011P-11</t>
  </si>
  <si>
    <t>1G011P-12</t>
  </si>
  <si>
    <t>1G011P-13</t>
  </si>
  <si>
    <t>1G011P-14</t>
  </si>
  <si>
    <t>1G011P-15</t>
  </si>
  <si>
    <t>1G011P-16</t>
  </si>
  <si>
    <t>1G011P-17</t>
  </si>
  <si>
    <t>1G011P-18</t>
  </si>
  <si>
    <t>1G011P-19</t>
  </si>
  <si>
    <t>1G011P-20</t>
  </si>
  <si>
    <t>1G011P-21</t>
  </si>
  <si>
    <t>1G011P-22</t>
  </si>
  <si>
    <t>1G011P-23</t>
  </si>
  <si>
    <t>1G011P-24</t>
  </si>
  <si>
    <t>1G011P-25</t>
  </si>
  <si>
    <t>1G011P-26</t>
  </si>
  <si>
    <t>1G011P-27</t>
  </si>
  <si>
    <t>1G011S-1</t>
  </si>
  <si>
    <t>1G011S-2</t>
  </si>
  <si>
    <t>1G011S-3</t>
  </si>
  <si>
    <t>1G011S-4</t>
  </si>
  <si>
    <t>1G011S-5</t>
  </si>
  <si>
    <t>1G011S-6</t>
  </si>
  <si>
    <t>1G011S-7</t>
  </si>
  <si>
    <t>1G011S-8</t>
  </si>
  <si>
    <t>1G011S-9</t>
  </si>
  <si>
    <t>1G011S-10</t>
  </si>
  <si>
    <t>1G011S-11</t>
  </si>
  <si>
    <t>1G011S-12</t>
  </si>
  <si>
    <t>1G011S-13</t>
  </si>
  <si>
    <t>1G011S-14</t>
  </si>
  <si>
    <t>1G011S-15</t>
  </si>
  <si>
    <t>1G011S-16</t>
  </si>
  <si>
    <t>1G011S-17</t>
  </si>
  <si>
    <t>1G011S-18</t>
  </si>
  <si>
    <t>1G011S-19</t>
  </si>
  <si>
    <t>1G011S-20</t>
  </si>
  <si>
    <t>1G011S-21</t>
  </si>
  <si>
    <t>1G011S-22</t>
  </si>
  <si>
    <t>1G011S-23</t>
  </si>
  <si>
    <t>1G011S-24</t>
  </si>
  <si>
    <t>1G011S-25</t>
  </si>
  <si>
    <t>1G011S-26</t>
  </si>
  <si>
    <t>1G011S-27</t>
  </si>
  <si>
    <t>1G021M-1</t>
  </si>
  <si>
    <t>1G021M-2</t>
  </si>
  <si>
    <t>1G021M-3</t>
  </si>
  <si>
    <t>1G021M-4</t>
  </si>
  <si>
    <t>1G021M-5</t>
  </si>
  <si>
    <t>1G021M-6</t>
  </si>
  <si>
    <t>1G021M-7</t>
  </si>
  <si>
    <t>1G021M-8</t>
  </si>
  <si>
    <t>1G021M-9</t>
  </si>
  <si>
    <t>1G021M-10</t>
  </si>
  <si>
    <t>1G021M-11</t>
  </si>
  <si>
    <t>1G021M-12</t>
  </si>
  <si>
    <t>1G021M-13</t>
  </si>
  <si>
    <t>1G021M-14</t>
  </si>
  <si>
    <t>1G021M-15</t>
  </si>
  <si>
    <t>1G021M-16</t>
  </si>
  <si>
    <t>1G021M-17</t>
  </si>
  <si>
    <t>1G021M-18</t>
  </si>
  <si>
    <t>1G021M-19</t>
  </si>
  <si>
    <t>1G021M-20</t>
  </si>
  <si>
    <t>1G021M-21</t>
  </si>
  <si>
    <t>1G021M-22</t>
  </si>
  <si>
    <t>1G021M-23</t>
  </si>
  <si>
    <t>1G021M-24</t>
  </si>
  <si>
    <t>1G021M-25</t>
  </si>
  <si>
    <t>1G021M-26</t>
  </si>
  <si>
    <t>1G021M-27</t>
  </si>
  <si>
    <t>1G032B-1</t>
  </si>
  <si>
    <t>1G032B-2</t>
  </si>
  <si>
    <t>1G032B-3</t>
  </si>
  <si>
    <t>1G032B-4</t>
  </si>
  <si>
    <t>1G032B-5</t>
  </si>
  <si>
    <t>1G032B-6</t>
  </si>
  <si>
    <t>1G032B-7</t>
  </si>
  <si>
    <t>1G032B-8</t>
  </si>
  <si>
    <t>1G032B-9</t>
  </si>
  <si>
    <t>1G032B-10</t>
  </si>
  <si>
    <t>1G032B-11</t>
  </si>
  <si>
    <t>1G032B-12</t>
  </si>
  <si>
    <t>1G032B-13</t>
  </si>
  <si>
    <t>1G032B-14</t>
  </si>
  <si>
    <t>1G032B-15</t>
  </si>
  <si>
    <t>1G032B-16</t>
  </si>
  <si>
    <t>1G032B-17</t>
  </si>
  <si>
    <t>1G032B-18</t>
  </si>
  <si>
    <t>1G032B-19</t>
  </si>
  <si>
    <t>1G032B-20</t>
  </si>
  <si>
    <t>1G032B-21</t>
  </si>
  <si>
    <t>1G032B-22</t>
  </si>
  <si>
    <t>1G032B-23</t>
  </si>
  <si>
    <t>1G032B-24</t>
  </si>
  <si>
    <t>1G032B-25</t>
  </si>
  <si>
    <t>1G032B-26</t>
  </si>
  <si>
    <t>1G032B-27</t>
  </si>
  <si>
    <t>120734-1</t>
  </si>
  <si>
    <t>120734-2</t>
  </si>
  <si>
    <t>120734-3</t>
  </si>
  <si>
    <t>120734-4</t>
  </si>
  <si>
    <t>120734-5</t>
  </si>
  <si>
    <t>120734-6</t>
  </si>
  <si>
    <t>120734-7</t>
  </si>
  <si>
    <t>120734-8</t>
  </si>
  <si>
    <t>120734-9</t>
  </si>
  <si>
    <t>120734-10</t>
  </si>
  <si>
    <t>120734-11</t>
  </si>
  <si>
    <t>120734-12</t>
  </si>
  <si>
    <t>120734-13</t>
  </si>
  <si>
    <t>120734-14</t>
  </si>
  <si>
    <t>120734-15</t>
  </si>
  <si>
    <t>120734-16</t>
  </si>
  <si>
    <t>120734-17</t>
  </si>
  <si>
    <t>120734-18</t>
  </si>
  <si>
    <t>120734-19</t>
  </si>
  <si>
    <t>120734-20</t>
  </si>
  <si>
    <t>120734-21</t>
  </si>
  <si>
    <t>120734-22</t>
  </si>
  <si>
    <t>120734-23</t>
  </si>
  <si>
    <t>120734-24</t>
  </si>
  <si>
    <t>120734-25</t>
  </si>
  <si>
    <t>120734-26</t>
  </si>
  <si>
    <t>120734-27</t>
  </si>
  <si>
    <t>Renseigner la référence de l'article sans la dernière lettre et les impacts environnementaux du câbles s'afficheront dans le tableau ci-dessous.</t>
  </si>
  <si>
    <t>Calcul des impacts environnementaux des câbles ACOLAN OPTIQUE
CLT standard, renforcé et armé acier ZH et PE, structure libre
Z1027A, Z1147A, Z1301A, Z1312A, Z1313A, Z1314A, Z1316A, Z1317A, Z1319A, 
Z1321A, Z1322A, Z1324A, Z1325A, Z1326A, Z1328A, Z1329A et Z1332A</t>
  </si>
  <si>
    <t>Impact câble = Impact Structure Z + Impact tube x Nombre de tube</t>
  </si>
  <si>
    <t>Contenance câble</t>
  </si>
  <si>
    <t>Structure Z</t>
  </si>
  <si>
    <t>Nombre de tube</t>
  </si>
  <si>
    <t>4 fibres</t>
  </si>
  <si>
    <t>6 fibres</t>
  </si>
  <si>
    <t>8 fibres</t>
  </si>
  <si>
    <t>12 fibres</t>
  </si>
  <si>
    <t>16 fibres</t>
  </si>
  <si>
    <t>24 fibres</t>
  </si>
  <si>
    <t>B1001</t>
  </si>
  <si>
    <t>B1002</t>
  </si>
  <si>
    <t>B1003</t>
  </si>
  <si>
    <t>B1004</t>
  </si>
  <si>
    <t>B1005</t>
  </si>
  <si>
    <t>B1006</t>
  </si>
  <si>
    <t>B1019</t>
  </si>
  <si>
    <r>
      <t xml:space="preserve">Multimode 50/125 OM2 </t>
    </r>
    <r>
      <rPr>
        <b/>
        <sz val="8"/>
        <color theme="0"/>
        <rFont val="Arial"/>
        <family val="2"/>
      </rPr>
      <t>ACMM50 OM2</t>
    </r>
  </si>
  <si>
    <r>
      <t>Multimode 50/125 OM3</t>
    </r>
    <r>
      <rPr>
        <b/>
        <sz val="8"/>
        <color theme="0"/>
        <rFont val="Arial"/>
        <family val="2"/>
      </rPr>
      <t xml:space="preserve"> ACMM50 OM3</t>
    </r>
  </si>
  <si>
    <r>
      <t xml:space="preserve">Multimode 50/125 OM4 </t>
    </r>
    <r>
      <rPr>
        <b/>
        <sz val="8"/>
        <color theme="0"/>
        <rFont val="Arial"/>
        <family val="2"/>
      </rPr>
      <t>ACMM50 OM4</t>
    </r>
  </si>
  <si>
    <r>
      <t xml:space="preserve">Multimode 50/125 OM5 </t>
    </r>
    <r>
      <rPr>
        <b/>
        <sz val="8"/>
        <color theme="0"/>
        <rFont val="Arial"/>
        <family val="2"/>
      </rPr>
      <t>ACMM50 OM5</t>
    </r>
  </si>
  <si>
    <t>B1028</t>
  </si>
  <si>
    <t>B1257</t>
  </si>
  <si>
    <t>B1258</t>
  </si>
  <si>
    <t>B1259</t>
  </si>
  <si>
    <r>
      <t xml:space="preserve">Monomode 9/125 OS2 </t>
    </r>
    <r>
      <rPr>
        <b/>
        <sz val="8"/>
        <color theme="0"/>
        <rFont val="Arial"/>
        <family val="2"/>
      </rPr>
      <t>ACSM2-D METRO</t>
    </r>
  </si>
  <si>
    <t>48 fibres</t>
  </si>
  <si>
    <t>B1008</t>
  </si>
  <si>
    <t>B1026</t>
  </si>
  <si>
    <t>B1020</t>
  </si>
  <si>
    <t>B1021</t>
  </si>
  <si>
    <t>B1022</t>
  </si>
  <si>
    <t>B1023</t>
  </si>
  <si>
    <t>B1024</t>
  </si>
  <si>
    <t>B1029</t>
  </si>
  <si>
    <t>B1030</t>
  </si>
  <si>
    <t>B1031</t>
  </si>
  <si>
    <t>B1032</t>
  </si>
  <si>
    <t>B1033</t>
  </si>
  <si>
    <t>B1035</t>
  </si>
  <si>
    <t>B1228</t>
  </si>
  <si>
    <t>B1230</t>
  </si>
  <si>
    <t>B1231</t>
  </si>
  <si>
    <t>CLT Intérieur/Extérieur standard ZH</t>
  </si>
  <si>
    <t>CLT Intérieur/Extérieur renforcé ZH</t>
  </si>
  <si>
    <t>B1072</t>
  </si>
  <si>
    <t>B1073</t>
  </si>
  <si>
    <t>B1074</t>
  </si>
  <si>
    <t>B1075</t>
  </si>
  <si>
    <t>B1076</t>
  </si>
  <si>
    <t>B1077</t>
  </si>
  <si>
    <t>B1084</t>
  </si>
  <si>
    <t>B1088</t>
  </si>
  <si>
    <t>B1089</t>
  </si>
  <si>
    <t>B1096</t>
  </si>
  <si>
    <t>B1097</t>
  </si>
  <si>
    <t>B1090</t>
  </si>
  <si>
    <t>B1098</t>
  </si>
  <si>
    <t>B1091</t>
  </si>
  <si>
    <t>B1099</t>
  </si>
  <si>
    <t>B1092</t>
  </si>
  <si>
    <t>B1100</t>
  </si>
  <si>
    <t>B1093</t>
  </si>
  <si>
    <t>B1101</t>
  </si>
  <si>
    <t>B1079</t>
  </si>
  <si>
    <t>B1095</t>
  </si>
  <si>
    <t>B1103</t>
  </si>
  <si>
    <t>CLT Intérieur/Extérieur armé acier ZH</t>
  </si>
  <si>
    <t>B1136</t>
  </si>
  <si>
    <t>B1137</t>
  </si>
  <si>
    <t>B1148</t>
  </si>
  <si>
    <t>B1149</t>
  </si>
  <si>
    <t>B1154</t>
  </si>
  <si>
    <t>B1155</t>
  </si>
  <si>
    <t>B1138</t>
  </si>
  <si>
    <t>B1150</t>
  </si>
  <si>
    <t>B1156</t>
  </si>
  <si>
    <t>B1139</t>
  </si>
  <si>
    <t>B1151</t>
  </si>
  <si>
    <t>B1157</t>
  </si>
  <si>
    <t>B1140</t>
  </si>
  <si>
    <t>B1146</t>
  </si>
  <si>
    <t>B1152</t>
  </si>
  <si>
    <t>B1158</t>
  </si>
  <si>
    <t>B1141</t>
  </si>
  <si>
    <t>B1153</t>
  </si>
  <si>
    <t>B1159</t>
  </si>
  <si>
    <t>CLT Extérieur standard PE</t>
  </si>
  <si>
    <t>B1037</t>
  </si>
  <si>
    <t>B1038</t>
  </si>
  <si>
    <t>B1055</t>
  </si>
  <si>
    <t>B1056</t>
  </si>
  <si>
    <t>B1064</t>
  </si>
  <si>
    <t>B1065</t>
  </si>
  <si>
    <t>B1039</t>
  </si>
  <si>
    <t>B1057</t>
  </si>
  <si>
    <t>B1066</t>
  </si>
  <si>
    <t>B1040</t>
  </si>
  <si>
    <t>B1058</t>
  </si>
  <si>
    <t>B1067</t>
  </si>
  <si>
    <t>B1042</t>
  </si>
  <si>
    <t>B1044</t>
  </si>
  <si>
    <t>B1060</t>
  </si>
  <si>
    <t>B1062</t>
  </si>
  <si>
    <t>B1069</t>
  </si>
  <si>
    <t>B1071</t>
  </si>
  <si>
    <t>CLT Extérieur renforcé PE</t>
  </si>
  <si>
    <t>B1104</t>
  </si>
  <si>
    <t>B1106</t>
  </si>
  <si>
    <t>B1105</t>
  </si>
  <si>
    <t>B1120</t>
  </si>
  <si>
    <t>B1121</t>
  </si>
  <si>
    <t>B1128</t>
  </si>
  <si>
    <t>B1129</t>
  </si>
  <si>
    <t>B1122</t>
  </si>
  <si>
    <t>B1130</t>
  </si>
  <si>
    <t>B1107</t>
  </si>
  <si>
    <t>B1123</t>
  </si>
  <si>
    <t>B1131</t>
  </si>
  <si>
    <t>B1109</t>
  </si>
  <si>
    <t>B1125</t>
  </si>
  <si>
    <t>B1133</t>
  </si>
  <si>
    <t>B1111</t>
  </si>
  <si>
    <t>B1127</t>
  </si>
  <si>
    <t>B1135</t>
  </si>
  <si>
    <t>CLT Extérieur armé acier PE</t>
  </si>
  <si>
    <t>B1160</t>
  </si>
  <si>
    <t>B1161</t>
  </si>
  <si>
    <t>B1172</t>
  </si>
  <si>
    <t>B1173</t>
  </si>
  <si>
    <t>B1178</t>
  </si>
  <si>
    <t>B1179</t>
  </si>
  <si>
    <t>B1162</t>
  </si>
  <si>
    <t>B1174</t>
  </si>
  <si>
    <t>B1180</t>
  </si>
  <si>
    <t>B1163</t>
  </si>
  <si>
    <t>B1175</t>
  </si>
  <si>
    <t>B1181</t>
  </si>
  <si>
    <t>B1164</t>
  </si>
  <si>
    <t>B1170</t>
  </si>
  <si>
    <t>B1176</t>
  </si>
  <si>
    <t>B1182</t>
  </si>
  <si>
    <t>B1165</t>
  </si>
  <si>
    <t>B1177</t>
  </si>
  <si>
    <t>B1183</t>
  </si>
  <si>
    <t>Les câbles ACOLAN OPTIQUE CLT, structure libre sont constitués d'une gaine ZH ou PE et de renforts de type mèches de verre standard ou renforcé ou armé acier et de 1 à 4 tubes qui peuvent contenir 4, 6, 8, 12 ou 24 FO.</t>
  </si>
  <si>
    <t>La règle de calcul à appliquer à tous les câbles ACOLAN OPTIQUE CLT structure libre standard, renforcé, armé acier, ZH et PE, est la suivante :</t>
  </si>
  <si>
    <t>Référence Câble</t>
  </si>
  <si>
    <t>Nbre de tube</t>
  </si>
  <si>
    <t>Nombre de fibres dans le câble</t>
  </si>
  <si>
    <t>Nombre de tube(s)</t>
  </si>
  <si>
    <t>Référence tube(s)</t>
  </si>
  <si>
    <t>Vérifié par SJM
Le 18/02/2020</t>
  </si>
  <si>
    <t>(à confirmer)</t>
  </si>
  <si>
    <t>Gaine STD ZH (pour 4 à 12FO)</t>
  </si>
  <si>
    <t>Gaine STD ZH (pour 16 ou 24FO)</t>
  </si>
  <si>
    <t>Gaine STD ZH (pour 48FO)</t>
  </si>
  <si>
    <t>Gaine STD PE (pour 4 à 12FO)</t>
  </si>
  <si>
    <t>Gaine STD PE (pour 24FO)</t>
  </si>
  <si>
    <t>Gaine STD PE (pour 48FO)</t>
  </si>
  <si>
    <t>Gaine RFD ZH (pour 4 à 12FO)</t>
  </si>
  <si>
    <t>Gaine RFD ZH (pour 16 ou 24FO)</t>
  </si>
  <si>
    <t>Gaine RFD ZH (pour 48FO)</t>
  </si>
  <si>
    <t>Gaine RFD PE (pour 4 à 12FO)</t>
  </si>
  <si>
    <t>Gaine RFD PE (pour 16 ou 24FO)</t>
  </si>
  <si>
    <t>Gaine RFD PE (pour 48FO)</t>
  </si>
  <si>
    <t>Gaine ARM ZH (pour 4 à 12FO)</t>
  </si>
  <si>
    <t>Gaine ARM ZH (pour 16 ou 24FO)</t>
  </si>
  <si>
    <t>Gaine ARM PE (pour 4 à 12FO)</t>
  </si>
  <si>
    <t>Gaine ARM PE (pour 16 ou 24FO)</t>
  </si>
  <si>
    <t>Loose Tube 4FO</t>
  </si>
  <si>
    <t>Loose Tube 6FO</t>
  </si>
  <si>
    <t>Loose Tube 8FO</t>
  </si>
  <si>
    <t>Loose Tube 12FO</t>
  </si>
  <si>
    <t>Loose Tube 24FO</t>
  </si>
  <si>
    <t>Loose Tube 12FO (pour câble 24 ou 48FO)</t>
  </si>
  <si>
    <t>Gaine STD ZH (pour 24FO monotube)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</si>
</sst>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21" x14ac:knownFonts="1">
    <font>
      <sz val="10"/>
      <name val="Arial"/>
      <family val="2"/>
      <charset val="1"/>
    </font>
    <font>
      <sz val="11"/>
      <color theme="1"/>
      <name val="Arial"/>
      <family val="2"/>
    </font>
    <font>
      <sz val="11"/>
      <color theme="1"/>
      <name val="Arial"/>
      <family val="2"/>
    </font>
    <font>
      <sz val="11"/>
      <color theme="1"/>
      <name val="Arial"/>
      <family val="2"/>
    </font>
    <font>
      <sz val="10"/>
      <name val="Arial"/>
      <family val="2"/>
      <charset val="1"/>
    </font>
    <font>
      <b/>
      <sz val="10"/>
      <name val="Arial"/>
      <family val="2"/>
    </font>
    <font>
      <sz val="10"/>
      <color theme="1"/>
      <name val="Arial"/>
      <family val="2"/>
    </font>
    <font>
      <sz val="8"/>
      <name val="Calibri"/>
      <family val="2"/>
      <scheme val="minor"/>
    </font>
    <font>
      <b/>
      <sz val="8"/>
      <color theme="0"/>
      <name val="Arial"/>
      <family val="2"/>
    </font>
    <font>
      <b/>
      <sz val="8"/>
      <color theme="1"/>
      <name val="Calibri"/>
      <family val="2"/>
    </font>
    <font>
      <sz val="8"/>
      <name val="Arial"/>
      <family val="2"/>
    </font>
    <font>
      <b/>
      <sz val="14"/>
      <name val="Arial"/>
      <family val="2"/>
    </font>
    <font>
      <sz val="12"/>
      <name val="Arial"/>
      <family val="2"/>
    </font>
    <font>
      <b/>
      <sz val="12"/>
      <color theme="0"/>
      <name val="Arial"/>
      <family val="2"/>
    </font>
    <font>
      <b/>
      <sz val="14"/>
      <color theme="0"/>
      <name val="Arial"/>
      <family val="2"/>
    </font>
    <font>
      <sz val="10"/>
      <color theme="9" tint="-0.249977111117893"/>
      <name val="Arial"/>
      <family val="2"/>
    </font>
    <font>
      <sz val="10"/>
      <color theme="5" tint="-0.249977111117893"/>
      <name val="Arial"/>
      <family val="2"/>
    </font>
    <font>
      <sz val="10"/>
      <color theme="0"/>
      <name val="Arial"/>
      <family val="2"/>
      <charset val="1"/>
    </font>
    <font>
      <b/>
      <sz val="10"/>
      <color theme="0"/>
      <name val="Arial"/>
      <family val="2"/>
    </font>
    <font>
      <sz val="8"/>
      <name val="Arial Narrow"/>
      <family val="2"/>
    </font>
    <font>
      <sz val="10"/>
      <color rgb="FFFF0000"/>
      <name val="Arial"/>
      <family val="2"/>
      <charset val="1"/>
    </font>
  </fonts>
  <fills count="12">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9900"/>
        <bgColor indexed="64"/>
      </patternFill>
    </fill>
    <fill>
      <patternFill patternType="solid">
        <fgColor rgb="FFFFE8D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theme="0"/>
      </left>
      <right style="medium">
        <color theme="0"/>
      </right>
      <top style="medium">
        <color theme="0"/>
      </top>
      <bottom style="medium">
        <color theme="0"/>
      </bottom>
      <diagonal/>
    </border>
  </borders>
  <cellStyleXfs count="4">
    <xf numFmtId="0" fontId="0" fillId="0" borderId="0" applyBorder="0">
      <protection locked="0"/>
    </xf>
    <xf numFmtId="0" fontId="4" fillId="0" borderId="0"/>
    <xf numFmtId="0" fontId="3" fillId="0" borderId="0"/>
    <xf numFmtId="9" fontId="3" fillId="0" borderId="0" applyFont="0" applyFill="0" applyBorder="0" applyAlignment="0" applyProtection="0"/>
  </cellStyleXfs>
  <cellXfs count="119">
    <xf numFmtId="0" fontId="0" fillId="0" borderId="0" xfId="0">
      <protection locked="0"/>
    </xf>
    <xf numFmtId="0" fontId="4" fillId="0" borderId="0" xfId="1" applyAlignment="1" applyProtection="1">
      <alignment vertical="center"/>
    </xf>
    <xf numFmtId="0" fontId="0" fillId="0" borderId="0" xfId="1" applyFont="1" applyAlignment="1" applyProtection="1">
      <alignment vertical="center"/>
    </xf>
    <xf numFmtId="11" fontId="7" fillId="0" borderId="1" xfId="1" applyNumberFormat="1" applyFont="1" applyBorder="1" applyAlignment="1" applyProtection="1">
      <alignment horizontal="center" vertical="center" wrapText="1"/>
    </xf>
    <xf numFmtId="0" fontId="8" fillId="4" borderId="2" xfId="1" applyFont="1" applyFill="1" applyBorder="1" applyAlignment="1" applyProtection="1">
      <alignment horizontal="center" vertical="center"/>
    </xf>
    <xf numFmtId="0" fontId="8" fillId="4" borderId="3" xfId="1" applyFont="1" applyFill="1" applyBorder="1" applyAlignment="1" applyProtection="1">
      <alignment horizontal="center" vertical="center"/>
    </xf>
    <xf numFmtId="11" fontId="7" fillId="0" borderId="6" xfId="1" applyNumberFormat="1" applyFont="1" applyBorder="1" applyAlignment="1" applyProtection="1">
      <alignment horizontal="center" vertical="center" wrapText="1"/>
    </xf>
    <xf numFmtId="0" fontId="10" fillId="0" borderId="7" xfId="1" applyNumberFormat="1" applyFont="1" applyBorder="1" applyAlignment="1" applyProtection="1">
      <alignment wrapText="1"/>
    </xf>
    <xf numFmtId="0" fontId="10" fillId="0" borderId="8" xfId="1" applyNumberFormat="1" applyFont="1" applyBorder="1" applyAlignment="1" applyProtection="1">
      <alignment wrapText="1"/>
    </xf>
    <xf numFmtId="0" fontId="8" fillId="4" borderId="12" xfId="1" applyFont="1" applyFill="1" applyBorder="1" applyAlignment="1" applyProtection="1">
      <alignment horizontal="center" vertical="center"/>
    </xf>
    <xf numFmtId="0" fontId="8" fillId="4" borderId="13"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9" fillId="5" borderId="4" xfId="1" applyFont="1" applyFill="1" applyBorder="1" applyAlignment="1" applyProtection="1">
      <alignment horizontal="right" vertical="center"/>
    </xf>
    <xf numFmtId="11" fontId="7" fillId="0" borderId="15" xfId="1" applyNumberFormat="1" applyFont="1" applyBorder="1" applyAlignment="1" applyProtection="1">
      <alignment horizontal="center" vertical="center" wrapText="1"/>
    </xf>
    <xf numFmtId="11" fontId="7" fillId="0" borderId="16" xfId="1" applyNumberFormat="1" applyFont="1" applyBorder="1" applyAlignment="1" applyProtection="1">
      <alignment horizontal="center" vertical="center" wrapText="1"/>
    </xf>
    <xf numFmtId="0" fontId="9" fillId="5" borderId="1" xfId="1" applyFont="1" applyFill="1" applyBorder="1" applyAlignment="1" applyProtection="1">
      <alignment horizontal="right" vertical="center"/>
    </xf>
    <xf numFmtId="0" fontId="9" fillId="5" borderId="5" xfId="1" applyFont="1" applyFill="1" applyBorder="1" applyAlignment="1" applyProtection="1">
      <alignment horizontal="right" vertical="center"/>
    </xf>
    <xf numFmtId="0" fontId="10" fillId="0" borderId="17" xfId="1" applyNumberFormat="1" applyFont="1" applyBorder="1" applyAlignment="1" applyProtection="1">
      <alignment wrapText="1"/>
    </xf>
    <xf numFmtId="11" fontId="7" fillId="0" borderId="18" xfId="1" applyNumberFormat="1" applyFont="1" applyBorder="1" applyAlignment="1" applyProtection="1">
      <alignment horizontal="center" vertical="center" wrapText="1"/>
    </xf>
    <xf numFmtId="11" fontId="7" fillId="0" borderId="5" xfId="1" applyNumberFormat="1" applyFont="1" applyBorder="1" applyAlignment="1" applyProtection="1">
      <alignment horizontal="center" vertical="center" wrapText="1"/>
    </xf>
    <xf numFmtId="11" fontId="7" fillId="0" borderId="17" xfId="1" applyNumberFormat="1" applyFont="1" applyBorder="1" applyAlignment="1" applyProtection="1">
      <alignment horizontal="center" vertical="center" wrapText="1"/>
    </xf>
    <xf numFmtId="0" fontId="9" fillId="2" borderId="1" xfId="1" applyFont="1" applyFill="1" applyBorder="1" applyAlignment="1" applyProtection="1">
      <alignment horizontal="right" vertical="center"/>
    </xf>
    <xf numFmtId="11" fontId="7" fillId="0" borderId="19" xfId="1" applyNumberFormat="1" applyFont="1" applyBorder="1" applyAlignment="1" applyProtection="1">
      <alignment horizontal="center" vertical="center" wrapText="1"/>
    </xf>
    <xf numFmtId="11" fontId="7" fillId="0" borderId="20" xfId="1" applyNumberFormat="1" applyFont="1" applyBorder="1" applyAlignment="1" applyProtection="1">
      <alignment horizontal="center" vertical="center" wrapText="1"/>
    </xf>
    <xf numFmtId="0" fontId="10" fillId="0" borderId="16" xfId="1" applyNumberFormat="1" applyFont="1" applyBorder="1" applyAlignment="1" applyProtection="1">
      <alignment wrapText="1"/>
    </xf>
    <xf numFmtId="0" fontId="6" fillId="0" borderId="0" xfId="2" applyFont="1" applyProtection="1"/>
    <xf numFmtId="0" fontId="0" fillId="0" borderId="0" xfId="0" applyProtection="1"/>
    <xf numFmtId="0" fontId="0" fillId="0" borderId="0" xfId="0" applyAlignment="1" applyProtection="1">
      <alignment vertical="center"/>
    </xf>
    <xf numFmtId="164" fontId="0" fillId="0" borderId="0" xfId="0" applyNumberFormat="1" applyProtection="1"/>
    <xf numFmtId="0" fontId="0" fillId="2" borderId="21" xfId="0" applyFill="1" applyBorder="1" applyProtection="1"/>
    <xf numFmtId="0" fontId="0" fillId="2" borderId="0" xfId="0" applyFill="1" applyBorder="1" applyProtection="1"/>
    <xf numFmtId="0" fontId="0" fillId="2" borderId="22" xfId="0" applyFill="1" applyBorder="1" applyProtection="1"/>
    <xf numFmtId="0" fontId="16" fillId="2" borderId="21" xfId="2" applyFont="1" applyFill="1" applyBorder="1" applyProtection="1"/>
    <xf numFmtId="0" fontId="15" fillId="2" borderId="0" xfId="2" applyFont="1" applyFill="1" applyBorder="1" applyProtection="1"/>
    <xf numFmtId="0" fontId="3" fillId="2" borderId="0" xfId="2" applyFill="1" applyBorder="1" applyProtection="1"/>
    <xf numFmtId="0" fontId="6" fillId="2" borderId="0" xfId="2" applyFont="1" applyFill="1" applyBorder="1" applyAlignment="1" applyProtection="1">
      <alignment horizontal="left"/>
    </xf>
    <xf numFmtId="0" fontId="6" fillId="2" borderId="0" xfId="2" applyFont="1" applyFill="1" applyBorder="1" applyProtection="1"/>
    <xf numFmtId="0" fontId="6" fillId="2" borderId="22" xfId="2" applyFont="1" applyFill="1" applyBorder="1" applyProtection="1"/>
    <xf numFmtId="0" fontId="0" fillId="2" borderId="21" xfId="0" applyFill="1" applyBorder="1" applyAlignment="1" applyProtection="1">
      <alignment horizontal="right"/>
    </xf>
    <xf numFmtId="11" fontId="0" fillId="2" borderId="0" xfId="0" applyNumberFormat="1" applyFill="1" applyBorder="1" applyProtection="1"/>
    <xf numFmtId="0" fontId="9" fillId="5" borderId="23" xfId="1" applyFont="1" applyFill="1" applyBorder="1" applyAlignment="1" applyProtection="1">
      <alignment horizontal="right" vertical="center"/>
    </xf>
    <xf numFmtId="11" fontId="7" fillId="0" borderId="24" xfId="1" applyNumberFormat="1" applyFont="1" applyBorder="1" applyAlignment="1" applyProtection="1">
      <alignment horizontal="center" vertical="center" wrapText="1"/>
    </xf>
    <xf numFmtId="0" fontId="9" fillId="5" borderId="25" xfId="1" applyFont="1" applyFill="1" applyBorder="1" applyAlignment="1" applyProtection="1">
      <alignment horizontal="right" vertical="center"/>
    </xf>
    <xf numFmtId="0" fontId="9" fillId="5" borderId="26" xfId="1" applyFont="1" applyFill="1" applyBorder="1" applyAlignment="1" applyProtection="1">
      <alignment horizontal="right" vertical="center"/>
    </xf>
    <xf numFmtId="11" fontId="7" fillId="0" borderId="27" xfId="1" applyNumberFormat="1" applyFont="1" applyBorder="1" applyAlignment="1" applyProtection="1">
      <alignment horizontal="center" vertical="center" wrapText="1"/>
    </xf>
    <xf numFmtId="0" fontId="9" fillId="2" borderId="25" xfId="1" applyFont="1" applyFill="1" applyBorder="1" applyAlignment="1" applyProtection="1">
      <alignment horizontal="right" vertical="center"/>
    </xf>
    <xf numFmtId="11" fontId="7" fillId="0" borderId="28" xfId="1" applyNumberFormat="1" applyFont="1" applyBorder="1" applyAlignment="1" applyProtection="1">
      <alignment horizontal="center" vertical="center" wrapText="1"/>
    </xf>
    <xf numFmtId="0" fontId="0" fillId="0" borderId="21" xfId="0" applyBorder="1" applyProtection="1"/>
    <xf numFmtId="0" fontId="0" fillId="0" borderId="0" xfId="0" applyBorder="1" applyProtection="1"/>
    <xf numFmtId="0" fontId="0" fillId="0" borderId="22" xfId="0" applyBorder="1" applyProtection="1"/>
    <xf numFmtId="0" fontId="9" fillId="2" borderId="26" xfId="1" applyFont="1" applyFill="1" applyBorder="1" applyAlignment="1" applyProtection="1">
      <alignment horizontal="right" vertical="center"/>
    </xf>
    <xf numFmtId="0" fontId="12" fillId="6" borderId="30" xfId="1" applyFont="1" applyFill="1" applyBorder="1" applyAlignment="1" applyProtection="1">
      <alignment vertical="center"/>
    </xf>
    <xf numFmtId="0" fontId="11" fillId="6" borderId="31" xfId="1" applyFont="1" applyFill="1" applyBorder="1" applyAlignment="1" applyProtection="1">
      <alignment vertical="center"/>
    </xf>
    <xf numFmtId="0" fontId="11" fillId="6" borderId="32" xfId="1" applyFont="1" applyFill="1" applyBorder="1" applyAlignment="1" applyProtection="1">
      <alignment vertical="center"/>
    </xf>
    <xf numFmtId="0" fontId="8" fillId="4" borderId="33" xfId="1" applyFont="1" applyFill="1" applyBorder="1" applyAlignment="1" applyProtection="1">
      <alignment horizontal="center" vertical="center"/>
    </xf>
    <xf numFmtId="0" fontId="8" fillId="4" borderId="34" xfId="1" applyFont="1" applyFill="1" applyBorder="1" applyAlignment="1" applyProtection="1">
      <alignment horizontal="center" vertical="center"/>
    </xf>
    <xf numFmtId="0" fontId="8" fillId="4" borderId="29" xfId="1" applyFont="1" applyFill="1" applyBorder="1" applyAlignment="1" applyProtection="1">
      <alignment horizontal="center" vertical="center"/>
    </xf>
    <xf numFmtId="0" fontId="8" fillId="4" borderId="35" xfId="1" applyFont="1" applyFill="1" applyBorder="1" applyAlignment="1" applyProtection="1">
      <alignment horizontal="center" vertical="center"/>
    </xf>
    <xf numFmtId="0" fontId="9" fillId="2" borderId="36" xfId="1" applyFont="1" applyFill="1" applyBorder="1" applyAlignment="1" applyProtection="1">
      <alignment horizontal="right" vertical="center"/>
    </xf>
    <xf numFmtId="11" fontId="7" fillId="0" borderId="4" xfId="1" applyNumberFormat="1" applyFont="1" applyBorder="1" applyAlignment="1" applyProtection="1">
      <alignment horizontal="center" vertical="center" wrapText="1"/>
    </xf>
    <xf numFmtId="11" fontId="7" fillId="0" borderId="37" xfId="1" applyNumberFormat="1" applyFont="1" applyBorder="1" applyAlignment="1" applyProtection="1">
      <alignment horizontal="center" vertical="center" wrapText="1"/>
    </xf>
    <xf numFmtId="0" fontId="10" fillId="0" borderId="38" xfId="1" applyNumberFormat="1" applyFont="1" applyBorder="1" applyAlignment="1" applyProtection="1">
      <alignment wrapText="1"/>
    </xf>
    <xf numFmtId="0" fontId="10" fillId="0" borderId="39" xfId="1" applyNumberFormat="1" applyFont="1" applyBorder="1" applyAlignment="1" applyProtection="1">
      <alignment wrapText="1"/>
    </xf>
    <xf numFmtId="0" fontId="10" fillId="0" borderId="40" xfId="1" applyNumberFormat="1" applyFont="1" applyBorder="1" applyAlignment="1" applyProtection="1">
      <alignment wrapText="1"/>
    </xf>
    <xf numFmtId="0" fontId="10" fillId="0" borderId="41" xfId="1" applyNumberFormat="1" applyFont="1" applyBorder="1" applyAlignment="1" applyProtection="1">
      <alignment wrapText="1"/>
    </xf>
    <xf numFmtId="11" fontId="7" fillId="0" borderId="23" xfId="1" applyNumberFormat="1" applyFont="1" applyBorder="1" applyAlignment="1" applyProtection="1">
      <alignment horizontal="center" vertical="center" wrapText="1"/>
    </xf>
    <xf numFmtId="11" fontId="7" fillId="0" borderId="25" xfId="1" applyNumberFormat="1" applyFont="1" applyBorder="1" applyAlignment="1" applyProtection="1">
      <alignment horizontal="center" vertical="center" wrapText="1"/>
    </xf>
    <xf numFmtId="11" fontId="7" fillId="0" borderId="26" xfId="1" applyNumberFormat="1" applyFont="1" applyBorder="1" applyAlignment="1" applyProtection="1">
      <alignment horizontal="center" vertical="center" wrapText="1"/>
    </xf>
    <xf numFmtId="11" fontId="7" fillId="0" borderId="36" xfId="1" applyNumberFormat="1" applyFont="1" applyBorder="1" applyAlignment="1" applyProtection="1">
      <alignment horizontal="center" vertical="center" wrapText="1"/>
    </xf>
    <xf numFmtId="0" fontId="10" fillId="0" borderId="42" xfId="1" applyNumberFormat="1" applyFont="1" applyBorder="1" applyAlignment="1" applyProtection="1">
      <alignment wrapText="1"/>
    </xf>
    <xf numFmtId="0" fontId="10" fillId="0" borderId="43" xfId="1" applyNumberFormat="1" applyFont="1" applyBorder="1" applyAlignment="1" applyProtection="1">
      <alignment wrapText="1"/>
    </xf>
    <xf numFmtId="0" fontId="11" fillId="6" borderId="30" xfId="1" applyFont="1" applyFill="1" applyBorder="1" applyAlignment="1" applyProtection="1">
      <alignment vertical="center"/>
    </xf>
    <xf numFmtId="11" fontId="7" fillId="0" borderId="44" xfId="1" applyNumberFormat="1" applyFont="1" applyBorder="1" applyAlignment="1" applyProtection="1">
      <alignment horizontal="center" vertical="center" wrapText="1"/>
    </xf>
    <xf numFmtId="11" fontId="7" fillId="0" borderId="45" xfId="1" applyNumberFormat="1" applyFont="1" applyBorder="1" applyAlignment="1" applyProtection="1">
      <alignment horizontal="center" vertical="center" wrapText="1"/>
    </xf>
    <xf numFmtId="11" fontId="7" fillId="0" borderId="46" xfId="1" applyNumberFormat="1" applyFont="1" applyBorder="1" applyAlignment="1" applyProtection="1">
      <alignment horizontal="center" vertical="center" wrapText="1"/>
    </xf>
    <xf numFmtId="0" fontId="5" fillId="2" borderId="21" xfId="0" applyFont="1" applyFill="1" applyBorder="1" applyProtection="1"/>
    <xf numFmtId="0" fontId="17" fillId="0" borderId="0" xfId="0" applyFont="1">
      <protection locked="0"/>
    </xf>
    <xf numFmtId="0" fontId="18" fillId="10" borderId="47" xfId="0" applyFont="1" applyFill="1" applyBorder="1" applyAlignment="1">
      <alignment horizontal="center" vertical="center" wrapText="1"/>
      <protection locked="0"/>
    </xf>
    <xf numFmtId="0" fontId="0" fillId="9" borderId="47" xfId="0" applyFill="1" applyBorder="1" applyAlignment="1">
      <alignment horizontal="center" vertical="center"/>
      <protection locked="0"/>
    </xf>
    <xf numFmtId="0" fontId="0" fillId="11" borderId="47" xfId="0" applyFill="1" applyBorder="1" applyAlignment="1">
      <alignment horizontal="center" vertical="center"/>
      <protection locked="0"/>
    </xf>
    <xf numFmtId="0" fontId="0" fillId="11" borderId="47" xfId="0" applyFill="1" applyBorder="1" applyAlignment="1">
      <alignment horizontal="center"/>
      <protection locked="0"/>
    </xf>
    <xf numFmtId="0" fontId="0" fillId="11" borderId="47" xfId="0" applyFill="1" applyBorder="1">
      <protection locked="0"/>
    </xf>
    <xf numFmtId="0" fontId="0" fillId="9" borderId="47" xfId="0" applyFill="1" applyBorder="1" applyAlignment="1">
      <alignment horizontal="center"/>
      <protection locked="0"/>
    </xf>
    <xf numFmtId="0" fontId="0" fillId="0" borderId="0" xfId="0" applyBorder="1" applyAlignment="1" applyProtection="1">
      <alignment horizontal="center" vertical="center"/>
    </xf>
    <xf numFmtId="0" fontId="0" fillId="0" borderId="0" xfId="0" applyBorder="1" applyAlignment="1" applyProtection="1">
      <alignment horizontal="center" vertical="center" wrapText="1"/>
    </xf>
    <xf numFmtId="0" fontId="19" fillId="0" borderId="0" xfId="0" applyFont="1" applyAlignment="1" applyProtection="1">
      <alignment vertical="top" wrapText="1"/>
    </xf>
    <xf numFmtId="0" fontId="14" fillId="4" borderId="9" xfId="0" applyFont="1" applyFill="1" applyBorder="1" applyAlignment="1" applyProtection="1">
      <alignment horizontal="center" wrapText="1"/>
    </xf>
    <xf numFmtId="0" fontId="14" fillId="4" borderId="10" xfId="0" applyFont="1" applyFill="1" applyBorder="1" applyAlignment="1" applyProtection="1">
      <alignment horizontal="center"/>
    </xf>
    <xf numFmtId="0" fontId="14" fillId="4" borderId="11" xfId="0" applyFont="1" applyFill="1" applyBorder="1" applyAlignment="1" applyProtection="1">
      <alignment horizontal="center"/>
    </xf>
    <xf numFmtId="0" fontId="13" fillId="4" borderId="21" xfId="0" applyFont="1" applyFill="1" applyBorder="1" applyAlignment="1" applyProtection="1">
      <alignment horizontal="center"/>
    </xf>
    <xf numFmtId="0" fontId="13" fillId="4" borderId="0" xfId="0" applyFont="1" applyFill="1" applyBorder="1" applyAlignment="1" applyProtection="1">
      <alignment horizontal="center"/>
    </xf>
    <xf numFmtId="0" fontId="13" fillId="4" borderId="22" xfId="0" applyFont="1" applyFill="1" applyBorder="1" applyAlignment="1" applyProtection="1">
      <alignment horizontal="center"/>
    </xf>
    <xf numFmtId="0" fontId="0" fillId="2" borderId="21"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22" xfId="0" applyFill="1" applyBorder="1" applyAlignment="1" applyProtection="1">
      <alignment horizontal="left" vertical="center" wrapText="1"/>
    </xf>
    <xf numFmtId="0" fontId="0" fillId="2" borderId="21" xfId="0" applyFill="1" applyBorder="1" applyAlignment="1" applyProtection="1">
      <alignment horizontal="left"/>
    </xf>
    <xf numFmtId="0" fontId="0" fillId="2" borderId="0" xfId="0" applyFill="1" applyBorder="1" applyAlignment="1" applyProtection="1">
      <alignment horizontal="left"/>
    </xf>
    <xf numFmtId="0" fontId="0" fillId="2" borderId="22" xfId="0" applyFill="1" applyBorder="1" applyAlignment="1" applyProtection="1">
      <alignment horizontal="left"/>
    </xf>
    <xf numFmtId="0" fontId="1" fillId="2" borderId="21" xfId="2" applyFont="1" applyFill="1" applyBorder="1" applyAlignment="1" applyProtection="1">
      <alignment horizontal="center"/>
    </xf>
    <xf numFmtId="0" fontId="2" fillId="2" borderId="0" xfId="2" applyFont="1" applyFill="1" applyBorder="1" applyAlignment="1" applyProtection="1">
      <alignment horizontal="center"/>
    </xf>
    <xf numFmtId="0" fontId="2" fillId="2" borderId="22" xfId="2" applyFont="1" applyFill="1" applyBorder="1" applyAlignment="1" applyProtection="1">
      <alignment horizontal="center"/>
    </xf>
    <xf numFmtId="0" fontId="13" fillId="8" borderId="21" xfId="0" applyFont="1" applyFill="1" applyBorder="1" applyAlignment="1" applyProtection="1">
      <alignment horizontal="center"/>
    </xf>
    <xf numFmtId="0" fontId="13" fillId="8" borderId="0" xfId="0" applyFont="1" applyFill="1" applyBorder="1" applyAlignment="1" applyProtection="1">
      <alignment horizontal="center"/>
    </xf>
    <xf numFmtId="0" fontId="13" fillId="8" borderId="22" xfId="0" applyFont="1" applyFill="1" applyBorder="1" applyAlignment="1" applyProtection="1">
      <alignment horizontal="center"/>
    </xf>
    <xf numFmtId="0" fontId="13" fillId="8" borderId="21" xfId="0" applyFont="1" applyFill="1" applyBorder="1" applyAlignment="1" applyProtection="1">
      <alignment horizontal="center" vertical="center"/>
    </xf>
    <xf numFmtId="0" fontId="13" fillId="8" borderId="0" xfId="0" applyFont="1" applyFill="1" applyBorder="1" applyAlignment="1" applyProtection="1">
      <alignment horizontal="center" vertical="center"/>
    </xf>
    <xf numFmtId="0" fontId="13" fillId="8" borderId="22" xfId="0" applyFont="1" applyFill="1" applyBorder="1" applyAlignment="1" applyProtection="1">
      <alignment horizontal="center" vertical="center"/>
    </xf>
    <xf numFmtId="0" fontId="0" fillId="3" borderId="0" xfId="0" applyFill="1" applyBorder="1" applyAlignment="1" applyProtection="1">
      <alignment horizontal="center"/>
      <protection locked="0"/>
    </xf>
    <xf numFmtId="0" fontId="0" fillId="9" borderId="0" xfId="0" applyFill="1" applyBorder="1" applyAlignment="1" applyProtection="1">
      <alignment horizontal="center"/>
      <protection locked="0"/>
    </xf>
    <xf numFmtId="0" fontId="13" fillId="4" borderId="21"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3" fillId="4" borderId="22" xfId="0" applyFont="1" applyFill="1" applyBorder="1" applyAlignment="1" applyProtection="1">
      <alignment horizontal="center" vertical="center"/>
    </xf>
    <xf numFmtId="0" fontId="5" fillId="7" borderId="0" xfId="1" applyFont="1" applyFill="1" applyBorder="1" applyAlignment="1" applyProtection="1">
      <alignment horizontal="center" vertical="center"/>
    </xf>
    <xf numFmtId="0" fontId="20" fillId="9" borderId="47" xfId="0" applyFont="1" applyFill="1" applyBorder="1" applyAlignment="1">
      <alignment horizontal="center" vertical="center"/>
      <protection locked="0"/>
    </xf>
    <xf numFmtId="0" fontId="20" fillId="0" borderId="0" xfId="0" applyFont="1">
      <protection locked="0"/>
    </xf>
    <xf numFmtId="0" fontId="18" fillId="10" borderId="47" xfId="0" applyFont="1" applyFill="1" applyBorder="1" applyAlignment="1" applyProtection="1">
      <alignment horizontal="center" vertical="center" wrapText="1"/>
      <protection locked="0"/>
    </xf>
    <xf numFmtId="0" fontId="0" fillId="9" borderId="47" xfId="0" applyFill="1" applyBorder="1" applyAlignment="1" applyProtection="1">
      <alignment horizontal="center" vertical="center"/>
      <protection locked="0"/>
    </xf>
    <xf numFmtId="0" fontId="0" fillId="11" borderId="47" xfId="0" applyFill="1" applyBorder="1" applyAlignment="1" applyProtection="1">
      <alignment horizontal="center" vertical="center"/>
      <protection locked="0"/>
    </xf>
    <xf numFmtId="0" fontId="20" fillId="9" borderId="47" xfId="0" applyFont="1" applyFill="1" applyBorder="1" applyAlignment="1" applyProtection="1">
      <alignment horizontal="center" vertical="center"/>
      <protection locked="0"/>
    </xf>
  </cellXfs>
  <cellStyles count="4">
    <cellStyle name="Normal" xfId="0" builtinId="0"/>
    <cellStyle name="Normal 2" xfId="1"/>
    <cellStyle name="Normal 3 2" xfId="2"/>
    <cellStyle name="Pourcentage 2 2" xfId="3"/>
  </cellStyles>
  <dxfs count="0"/>
  <tableStyles count="0" defaultTableStyle="TableStyleMedium2" defaultPivotStyle="PivotStyleLight16"/>
  <colors>
    <mruColors>
      <color rgb="FFFFE8D1"/>
      <color rgb="FFFF99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tabSelected="1" zoomScale="120" zoomScaleNormal="120" workbookViewId="0">
      <selection activeCell="B11" sqref="B11:D11"/>
    </sheetView>
  </sheetViews>
  <sheetFormatPr baseColWidth="10" defaultColWidth="11.5703125" defaultRowHeight="12.75" x14ac:dyDescent="0.2"/>
  <cols>
    <col min="1" max="1" width="55.42578125" style="26" customWidth="1"/>
    <col min="2" max="16384" width="11.5703125" style="26"/>
  </cols>
  <sheetData>
    <row r="1" spans="1:11" ht="71.25" customHeight="1" x14ac:dyDescent="0.25">
      <c r="A1" s="86" t="s">
        <v>706</v>
      </c>
      <c r="B1" s="87"/>
      <c r="C1" s="87"/>
      <c r="D1" s="87"/>
      <c r="E1" s="87"/>
      <c r="F1" s="87"/>
      <c r="G1" s="87"/>
      <c r="H1" s="88"/>
      <c r="I1" s="85" t="s">
        <v>859</v>
      </c>
    </row>
    <row r="2" spans="1:11" ht="39.6" customHeight="1" x14ac:dyDescent="0.2">
      <c r="A2" s="92" t="s">
        <v>852</v>
      </c>
      <c r="B2" s="93"/>
      <c r="C2" s="93"/>
      <c r="D2" s="93"/>
      <c r="E2" s="93"/>
      <c r="F2" s="93"/>
      <c r="G2" s="93"/>
      <c r="H2" s="94"/>
    </row>
    <row r="3" spans="1:11" x14ac:dyDescent="0.2">
      <c r="A3" s="95" t="s">
        <v>853</v>
      </c>
      <c r="B3" s="96"/>
      <c r="C3" s="96"/>
      <c r="D3" s="96"/>
      <c r="E3" s="96"/>
      <c r="F3" s="96"/>
      <c r="G3" s="96"/>
      <c r="H3" s="97"/>
    </row>
    <row r="4" spans="1:11" ht="8.4499999999999993" customHeight="1" x14ac:dyDescent="0.2">
      <c r="A4" s="29"/>
      <c r="B4" s="30"/>
      <c r="C4" s="30"/>
      <c r="D4" s="30"/>
      <c r="E4" s="30"/>
      <c r="F4" s="30"/>
      <c r="G4" s="30"/>
      <c r="H4" s="31"/>
    </row>
    <row r="5" spans="1:11" ht="13.15" customHeight="1" x14ac:dyDescent="0.2">
      <c r="A5" s="98" t="s">
        <v>707</v>
      </c>
      <c r="B5" s="99"/>
      <c r="C5" s="99"/>
      <c r="D5" s="99"/>
      <c r="E5" s="99"/>
      <c r="F5" s="99"/>
      <c r="G5" s="99"/>
      <c r="H5" s="100"/>
    </row>
    <row r="6" spans="1:11" ht="7.9" customHeight="1" x14ac:dyDescent="0.2">
      <c r="A6" s="32"/>
      <c r="B6" s="30"/>
      <c r="C6" s="36"/>
      <c r="D6" s="34"/>
      <c r="E6" s="33"/>
      <c r="F6" s="35"/>
      <c r="G6" s="36"/>
      <c r="H6" s="37"/>
      <c r="I6" s="25"/>
      <c r="K6" s="25"/>
    </row>
    <row r="7" spans="1:11" ht="15.75" x14ac:dyDescent="0.25">
      <c r="A7" s="89" t="s">
        <v>46</v>
      </c>
      <c r="B7" s="90"/>
      <c r="C7" s="90"/>
      <c r="D7" s="90"/>
      <c r="E7" s="90"/>
      <c r="F7" s="90"/>
      <c r="G7" s="90"/>
      <c r="H7" s="91"/>
    </row>
    <row r="8" spans="1:11" ht="8.4499999999999993" customHeight="1" x14ac:dyDescent="0.2">
      <c r="A8" s="29"/>
      <c r="B8" s="30"/>
      <c r="C8" s="30"/>
      <c r="D8" s="30"/>
      <c r="E8" s="30"/>
      <c r="F8" s="30"/>
      <c r="G8" s="30"/>
      <c r="H8" s="31"/>
    </row>
    <row r="9" spans="1:11" ht="14.25" customHeight="1" x14ac:dyDescent="0.2">
      <c r="A9" s="75" t="s">
        <v>705</v>
      </c>
      <c r="B9" s="30"/>
      <c r="C9" s="30"/>
      <c r="D9" s="30"/>
      <c r="E9" s="30"/>
      <c r="F9" s="30"/>
      <c r="G9" s="30"/>
      <c r="H9" s="31"/>
    </row>
    <row r="10" spans="1:11" ht="8.4499999999999993" customHeight="1" x14ac:dyDescent="0.2">
      <c r="A10" s="29"/>
      <c r="B10" s="30"/>
      <c r="C10" s="30"/>
      <c r="D10" s="30"/>
      <c r="E10" s="30"/>
      <c r="F10" s="30"/>
      <c r="G10" s="30"/>
      <c r="H10" s="31"/>
    </row>
    <row r="11" spans="1:11" x14ac:dyDescent="0.2">
      <c r="A11" s="38" t="s">
        <v>48</v>
      </c>
      <c r="B11" s="107" t="s">
        <v>782</v>
      </c>
      <c r="C11" s="107"/>
      <c r="D11" s="107"/>
      <c r="E11" s="30"/>
      <c r="F11" s="30"/>
      <c r="G11" s="30"/>
      <c r="H11" s="31"/>
    </row>
    <row r="12" spans="1:11" x14ac:dyDescent="0.2">
      <c r="A12" s="38" t="s">
        <v>856</v>
      </c>
      <c r="B12" s="108">
        <f>VLOOKUP($B$11,Feuil1!$A$7:$E$165,2,FALSE)</f>
        <v>8</v>
      </c>
      <c r="C12" s="108"/>
      <c r="D12" s="108"/>
      <c r="E12" s="30"/>
      <c r="F12" s="30"/>
      <c r="G12" s="30"/>
      <c r="H12" s="31"/>
    </row>
    <row r="13" spans="1:11" x14ac:dyDescent="0.2">
      <c r="A13" s="38" t="s">
        <v>110</v>
      </c>
      <c r="B13" s="108" t="str">
        <f>VLOOKUP($B$11,Feuil1!$A$7:$E$165,3,FALSE)</f>
        <v>Z1027A</v>
      </c>
      <c r="C13" s="108"/>
      <c r="D13" s="108"/>
      <c r="E13" s="30"/>
      <c r="F13" s="30"/>
      <c r="G13" s="30"/>
      <c r="H13" s="31"/>
    </row>
    <row r="14" spans="1:11" x14ac:dyDescent="0.2">
      <c r="A14" s="38" t="s">
        <v>857</v>
      </c>
      <c r="B14" s="108">
        <f>VLOOKUP($B$11,Feuil1!$A$7:$E$165,4,FALSE)</f>
        <v>1</v>
      </c>
      <c r="C14" s="108"/>
      <c r="D14" s="108"/>
      <c r="E14" s="30"/>
      <c r="F14" s="30"/>
      <c r="G14" s="30"/>
      <c r="H14" s="31"/>
    </row>
    <row r="15" spans="1:11" x14ac:dyDescent="0.2">
      <c r="A15" s="38" t="s">
        <v>858</v>
      </c>
      <c r="B15" s="108" t="str">
        <f>VLOOKUP($B$11,Feuil1!$A$7:$E$165,5,FALSE)</f>
        <v>1G021M</v>
      </c>
      <c r="C15" s="108"/>
      <c r="D15" s="108"/>
      <c r="E15" s="39"/>
      <c r="F15" s="30"/>
      <c r="G15" s="30"/>
      <c r="H15" s="31"/>
    </row>
    <row r="16" spans="1:11" ht="8.4499999999999993" customHeight="1" x14ac:dyDescent="0.2">
      <c r="A16" s="38"/>
      <c r="B16" s="30"/>
      <c r="C16" s="30"/>
      <c r="D16" s="30"/>
      <c r="E16" s="30"/>
      <c r="F16" s="30"/>
      <c r="G16" s="30"/>
      <c r="H16" s="31"/>
    </row>
    <row r="17" spans="1:13" s="27" customFormat="1" ht="26.45" customHeight="1" x14ac:dyDescent="0.2">
      <c r="A17" s="109" t="s">
        <v>47</v>
      </c>
      <c r="B17" s="110"/>
      <c r="C17" s="110"/>
      <c r="D17" s="110"/>
      <c r="E17" s="110"/>
      <c r="F17" s="110"/>
      <c r="G17" s="110"/>
      <c r="H17" s="111"/>
    </row>
    <row r="18" spans="1:13" ht="16.5" hidden="1" thickBot="1" x14ac:dyDescent="0.3">
      <c r="A18" s="101" t="str">
        <f>B13</f>
        <v>Z1027A</v>
      </c>
      <c r="B18" s="102"/>
      <c r="C18" s="102"/>
      <c r="D18" s="102"/>
      <c r="E18" s="102"/>
      <c r="F18" s="102"/>
      <c r="G18" s="102"/>
      <c r="H18" s="103"/>
    </row>
    <row r="19" spans="1:13" ht="13.5" hidden="1" thickBot="1" x14ac:dyDescent="0.25">
      <c r="A19" s="54" t="s">
        <v>6</v>
      </c>
      <c r="B19" s="55" t="s">
        <v>0</v>
      </c>
      <c r="C19" s="54" t="s">
        <v>7</v>
      </c>
      <c r="D19" s="56" t="s">
        <v>1</v>
      </c>
      <c r="E19" s="56" t="s">
        <v>2</v>
      </c>
      <c r="F19" s="56" t="s">
        <v>3</v>
      </c>
      <c r="G19" s="56" t="s">
        <v>4</v>
      </c>
      <c r="H19" s="57" t="s">
        <v>5</v>
      </c>
    </row>
    <row r="20" spans="1:13" hidden="1" x14ac:dyDescent="0.2">
      <c r="A20" s="40" t="s">
        <v>8</v>
      </c>
      <c r="B20" s="61" t="s">
        <v>9</v>
      </c>
      <c r="C20" s="65">
        <f>VLOOKUP($I20,Feuil1!$A$172:$I$1124,4,FALSE)</f>
        <v>0.39650999999999997</v>
      </c>
      <c r="D20" s="59">
        <f>VLOOKUP($I20,Feuil1!$A$172:$I$1124,5,FALSE)</f>
        <v>0.26939999999999997</v>
      </c>
      <c r="E20" s="59">
        <f>VLOOKUP($I20,Feuil1!$A$172:$I$1124,6,FALSE)</f>
        <v>5.6464999999999996E-3</v>
      </c>
      <c r="F20" s="59">
        <f>VLOOKUP($I20,Feuil1!$A$172:$I$1124,7,FALSE)</f>
        <v>2.0070000000000001E-2</v>
      </c>
      <c r="G20" s="59">
        <f>VLOOKUP($I20,Feuil1!$A$172:$I$1124,8,FALSE)</f>
        <v>0</v>
      </c>
      <c r="H20" s="60">
        <f>VLOOKUP($I20,Feuil1!$A$172:$I$1124,9,FALSE)</f>
        <v>0.1014</v>
      </c>
      <c r="I20" s="26" t="str">
        <f>CONCATENATE($B$13,"-1")</f>
        <v>Z1027A-1</v>
      </c>
      <c r="M20" s="28"/>
    </row>
    <row r="21" spans="1:13" hidden="1" x14ac:dyDescent="0.2">
      <c r="A21" s="42" t="s">
        <v>10</v>
      </c>
      <c r="B21" s="62" t="s">
        <v>11</v>
      </c>
      <c r="C21" s="66">
        <f>VLOOKUP($I21,Feuil1!$A$172:$I$1124,4,FALSE)</f>
        <v>5.0087999999999998E-8</v>
      </c>
      <c r="D21" s="3">
        <f>VLOOKUP($I21,Feuil1!$A$172:$I$1124,5,FALSE)</f>
        <v>4.4771999999999999E-8</v>
      </c>
      <c r="E21" s="3">
        <f>VLOOKUP($I21,Feuil1!$A$172:$I$1124,6,FALSE)</f>
        <v>1.1441E-11</v>
      </c>
      <c r="F21" s="3">
        <f>VLOOKUP($I21,Feuil1!$A$172:$I$1124,7,FALSE)</f>
        <v>1.3011E-9</v>
      </c>
      <c r="G21" s="3">
        <f>VLOOKUP($I21,Feuil1!$A$172:$I$1124,8,FALSE)</f>
        <v>0</v>
      </c>
      <c r="H21" s="41">
        <f>VLOOKUP($I21,Feuil1!$A$172:$I$1124,9,FALSE)</f>
        <v>4.0035999999999997E-9</v>
      </c>
      <c r="I21" s="26" t="str">
        <f>CONCATENATE($B$13,"-2")</f>
        <v>Z1027A-2</v>
      </c>
      <c r="M21" s="28"/>
    </row>
    <row r="22" spans="1:13" hidden="1" x14ac:dyDescent="0.2">
      <c r="A22" s="42" t="s">
        <v>12</v>
      </c>
      <c r="B22" s="62" t="s">
        <v>45</v>
      </c>
      <c r="C22" s="66">
        <f>VLOOKUP($I22,Feuil1!$A$172:$I$1124,4,FALSE)</f>
        <v>5.6700000000000001E-4</v>
      </c>
      <c r="D22" s="3">
        <f>VLOOKUP($I22,Feuil1!$A$172:$I$1124,5,FALSE)</f>
        <v>4.4459000000000002E-4</v>
      </c>
      <c r="E22" s="3">
        <f>VLOOKUP($I22,Feuil1!$A$172:$I$1124,6,FALSE)</f>
        <v>2.5374000000000001E-5</v>
      </c>
      <c r="F22" s="3">
        <f>VLOOKUP($I22,Feuil1!$A$172:$I$1124,7,FALSE)</f>
        <v>1.3427E-5</v>
      </c>
      <c r="G22" s="3">
        <f>VLOOKUP($I22,Feuil1!$A$172:$I$1124,8,FALSE)</f>
        <v>0</v>
      </c>
      <c r="H22" s="41">
        <f>VLOOKUP($I22,Feuil1!$A$172:$I$1124,9,FALSE)</f>
        <v>8.3607000000000001E-5</v>
      </c>
      <c r="I22" s="26" t="str">
        <f>CONCATENATE($B$13,"-3")</f>
        <v>Z1027A-3</v>
      </c>
    </row>
    <row r="23" spans="1:13" hidden="1" x14ac:dyDescent="0.2">
      <c r="A23" s="42" t="s">
        <v>13</v>
      </c>
      <c r="B23" s="62" t="s">
        <v>14</v>
      </c>
      <c r="C23" s="66">
        <f>VLOOKUP($I23,Feuil1!$A$172:$I$1124,4,FALSE)</f>
        <v>1.775E-4</v>
      </c>
      <c r="D23" s="3">
        <f>VLOOKUP($I23,Feuil1!$A$172:$I$1124,5,FALSE)</f>
        <v>8.0971999999999997E-5</v>
      </c>
      <c r="E23" s="3">
        <f>VLOOKUP($I23,Feuil1!$A$172:$I$1124,6,FALSE)</f>
        <v>5.8309999999999997E-6</v>
      </c>
      <c r="F23" s="3">
        <f>VLOOKUP($I23,Feuil1!$A$172:$I$1124,7,FALSE)</f>
        <v>1.802E-5</v>
      </c>
      <c r="G23" s="3">
        <f>VLOOKUP($I23,Feuil1!$A$172:$I$1124,8,FALSE)</f>
        <v>0</v>
      </c>
      <c r="H23" s="41">
        <f>VLOOKUP($I23,Feuil1!$A$172:$I$1124,9,FALSE)</f>
        <v>7.2675000000000005E-5</v>
      </c>
      <c r="I23" s="26" t="str">
        <f>CONCATENATE($B$13,"-4")</f>
        <v>Z1027A-4</v>
      </c>
    </row>
    <row r="24" spans="1:13" hidden="1" x14ac:dyDescent="0.2">
      <c r="A24" s="42" t="s">
        <v>15</v>
      </c>
      <c r="B24" s="62" t="s">
        <v>16</v>
      </c>
      <c r="C24" s="66">
        <f>VLOOKUP($I24,Feuil1!$A$172:$I$1124,4,FALSE)</f>
        <v>7.8757999999999994E-5</v>
      </c>
      <c r="D24" s="3">
        <f>VLOOKUP($I24,Feuil1!$A$172:$I$1124,5,FALSE)</f>
        <v>6.4533E-5</v>
      </c>
      <c r="E24" s="3">
        <f>VLOOKUP($I24,Feuil1!$A$172:$I$1124,6,FALSE)</f>
        <v>1.8029999999999999E-6</v>
      </c>
      <c r="F24" s="3">
        <f>VLOOKUP($I24,Feuil1!$A$172:$I$1124,7,FALSE)</f>
        <v>3.9106999999999997E-6</v>
      </c>
      <c r="G24" s="3">
        <f>VLOOKUP($I24,Feuil1!$A$172:$I$1124,8,FALSE)</f>
        <v>0</v>
      </c>
      <c r="H24" s="41">
        <f>VLOOKUP($I24,Feuil1!$A$172:$I$1124,9,FALSE)</f>
        <v>8.5117000000000002E-6</v>
      </c>
      <c r="I24" s="26" t="str">
        <f>CONCATENATE($B$13,"-5")</f>
        <v>Z1027A-5</v>
      </c>
    </row>
    <row r="25" spans="1:13" hidden="1" x14ac:dyDescent="0.2">
      <c r="A25" s="42" t="s">
        <v>17</v>
      </c>
      <c r="B25" s="62" t="s">
        <v>18</v>
      </c>
      <c r="C25" s="66">
        <f>VLOOKUP($I25,Feuil1!$A$172:$I$1124,4,FALSE)</f>
        <v>1.1524E-6</v>
      </c>
      <c r="D25" s="3">
        <f>VLOOKUP($I25,Feuil1!$A$172:$I$1124,5,FALSE)</f>
        <v>1.1485999999999999E-6</v>
      </c>
      <c r="E25" s="3">
        <f>VLOOKUP($I25,Feuil1!$A$172:$I$1124,6,FALSE)</f>
        <v>2.2601E-10</v>
      </c>
      <c r="F25" s="3">
        <f>VLOOKUP($I25,Feuil1!$A$172:$I$1124,7,FALSE)</f>
        <v>1.1274000000000001E-9</v>
      </c>
      <c r="G25" s="3">
        <f>VLOOKUP($I25,Feuil1!$A$172:$I$1124,8,FALSE)</f>
        <v>0</v>
      </c>
      <c r="H25" s="41">
        <f>VLOOKUP($I25,Feuil1!$A$172:$I$1124,9,FALSE)</f>
        <v>2.5150000000000001E-9</v>
      </c>
      <c r="I25" s="26" t="str">
        <f>CONCATENATE($B$13,"-6")</f>
        <v>Z1027A-6</v>
      </c>
    </row>
    <row r="26" spans="1:13" hidden="1" x14ac:dyDescent="0.2">
      <c r="A26" s="42" t="s">
        <v>19</v>
      </c>
      <c r="B26" s="62" t="s">
        <v>20</v>
      </c>
      <c r="C26" s="66">
        <f>VLOOKUP($I26,Feuil1!$A$172:$I$1124,4,FALSE)</f>
        <v>3.6154000000000002</v>
      </c>
      <c r="D26" s="3">
        <f>VLOOKUP($I26,Feuil1!$A$172:$I$1124,5,FALSE)</f>
        <v>3.1427</v>
      </c>
      <c r="E26" s="3">
        <f>VLOOKUP($I26,Feuil1!$A$172:$I$1124,6,FALSE)</f>
        <v>7.9347000000000001E-2</v>
      </c>
      <c r="F26" s="3">
        <f>VLOOKUP($I26,Feuil1!$A$172:$I$1124,7,FALSE)</f>
        <v>9.7822999999999993E-2</v>
      </c>
      <c r="G26" s="3">
        <f>VLOOKUP($I26,Feuil1!$A$172:$I$1124,8,FALSE)</f>
        <v>0</v>
      </c>
      <c r="H26" s="41">
        <f>VLOOKUP($I26,Feuil1!$A$172:$I$1124,9,FALSE)</f>
        <v>0.29550999999999999</v>
      </c>
      <c r="I26" s="26" t="str">
        <f>CONCATENATE($B$13,"-7")</f>
        <v>Z1027A-7</v>
      </c>
    </row>
    <row r="27" spans="1:13" hidden="1" x14ac:dyDescent="0.2">
      <c r="A27" s="42" t="s">
        <v>21</v>
      </c>
      <c r="B27" s="62" t="s">
        <v>20</v>
      </c>
      <c r="C27" s="66">
        <f>VLOOKUP($I27,Feuil1!$A$172:$I$1124,4,FALSE)</f>
        <v>15.369</v>
      </c>
      <c r="D27" s="3">
        <f>VLOOKUP($I27,Feuil1!$A$172:$I$1124,5,FALSE)</f>
        <v>14.352</v>
      </c>
      <c r="E27" s="3">
        <f>VLOOKUP($I27,Feuil1!$A$172:$I$1124,6,FALSE)</f>
        <v>7.9855999999999996E-2</v>
      </c>
      <c r="F27" s="3">
        <f>VLOOKUP($I27,Feuil1!$A$172:$I$1124,7,FALSE)</f>
        <v>0.43084</v>
      </c>
      <c r="G27" s="3">
        <f>VLOOKUP($I27,Feuil1!$A$172:$I$1124,8,FALSE)</f>
        <v>0</v>
      </c>
      <c r="H27" s="41">
        <f>VLOOKUP($I27,Feuil1!$A$172:$I$1124,9,FALSE)</f>
        <v>0.50604000000000005</v>
      </c>
      <c r="I27" s="26" t="str">
        <f>CONCATENATE($B$13,"-8")</f>
        <v>Z1027A-8</v>
      </c>
    </row>
    <row r="28" spans="1:13" hidden="1" x14ac:dyDescent="0.2">
      <c r="A28" s="42" t="s">
        <v>22</v>
      </c>
      <c r="B28" s="62" t="s">
        <v>23</v>
      </c>
      <c r="C28" s="66">
        <f>VLOOKUP($I28,Feuil1!$A$172:$I$1124,4,FALSE)</f>
        <v>0.19175</v>
      </c>
      <c r="D28" s="3">
        <f>VLOOKUP($I28,Feuil1!$A$172:$I$1124,5,FALSE)</f>
        <v>0.18606</v>
      </c>
      <c r="E28" s="3">
        <f>VLOOKUP($I28,Feuil1!$A$172:$I$1124,6,FALSE)</f>
        <v>5.0544999999999996E-7</v>
      </c>
      <c r="F28" s="3">
        <f>VLOOKUP($I28,Feuil1!$A$172:$I$1124,7,FALSE)</f>
        <v>5.5877000000000001E-3</v>
      </c>
      <c r="G28" s="3">
        <f>VLOOKUP($I28,Feuil1!$A$172:$I$1124,8,FALSE)</f>
        <v>0</v>
      </c>
      <c r="H28" s="41">
        <f>VLOOKUP($I28,Feuil1!$A$172:$I$1124,9,FALSE)</f>
        <v>9.6924999999999998E-5</v>
      </c>
      <c r="I28" s="26" t="str">
        <f>CONCATENATE($B$13,"-9")</f>
        <v>Z1027A-9</v>
      </c>
    </row>
    <row r="29" spans="1:13" hidden="1" x14ac:dyDescent="0.2">
      <c r="A29" s="42" t="s">
        <v>24</v>
      </c>
      <c r="B29" s="62" t="s">
        <v>23</v>
      </c>
      <c r="C29" s="66">
        <f>VLOOKUP($I29,Feuil1!$A$172:$I$1124,4,FALSE)</f>
        <v>128.88</v>
      </c>
      <c r="D29" s="3">
        <f>VLOOKUP($I29,Feuil1!$A$172:$I$1124,5,FALSE)</f>
        <v>13.776999999999999</v>
      </c>
      <c r="E29" s="3">
        <f>VLOOKUP($I29,Feuil1!$A$172:$I$1124,6,FALSE)</f>
        <v>0.92876999999999998</v>
      </c>
      <c r="F29" s="3">
        <f>VLOOKUP($I29,Feuil1!$A$172:$I$1124,7,FALSE)</f>
        <v>3.8016999999999999</v>
      </c>
      <c r="G29" s="3">
        <f>VLOOKUP($I29,Feuil1!$A$172:$I$1124,8,FALSE)</f>
        <v>0</v>
      </c>
      <c r="H29" s="41">
        <f>VLOOKUP($I29,Feuil1!$A$172:$I$1124,9,FALSE)</f>
        <v>110.37</v>
      </c>
      <c r="I29" s="26" t="str">
        <f>CONCATENATE($B$13,"-10")</f>
        <v>Z1027A-10</v>
      </c>
    </row>
    <row r="30" spans="1:13" ht="13.5" hidden="1" thickBot="1" x14ac:dyDescent="0.25">
      <c r="A30" s="43" t="s">
        <v>25</v>
      </c>
      <c r="B30" s="63" t="s">
        <v>23</v>
      </c>
      <c r="C30" s="67">
        <f>VLOOKUP($I30,Feuil1!$A$172:$I$1124,4,FALSE)</f>
        <v>57.384999999999998</v>
      </c>
      <c r="D30" s="19">
        <f>VLOOKUP($I30,Feuil1!$A$172:$I$1124,5,FALSE)</f>
        <v>51.889000000000003</v>
      </c>
      <c r="E30" s="19">
        <f>VLOOKUP($I30,Feuil1!$A$172:$I$1124,6,FALSE)</f>
        <v>0.23150999999999999</v>
      </c>
      <c r="F30" s="19">
        <f>VLOOKUP($I30,Feuil1!$A$172:$I$1124,7,FALSE)</f>
        <v>1.7477</v>
      </c>
      <c r="G30" s="19">
        <f>VLOOKUP($I30,Feuil1!$A$172:$I$1124,8,FALSE)</f>
        <v>0</v>
      </c>
      <c r="H30" s="44">
        <f>VLOOKUP($I30,Feuil1!$A$172:$I$1124,9,FALSE)</f>
        <v>3.5169999999999999</v>
      </c>
      <c r="I30" s="26" t="str">
        <f>CONCATENATE($B$13,"-11")</f>
        <v>Z1027A-11</v>
      </c>
    </row>
    <row r="31" spans="1:13" hidden="1" x14ac:dyDescent="0.2">
      <c r="A31" s="58" t="s">
        <v>26</v>
      </c>
      <c r="B31" s="64" t="s">
        <v>20</v>
      </c>
      <c r="C31" s="68">
        <f>VLOOKUP($I31,Feuil1!$A$172:$I$1124,4,FALSE)</f>
        <v>1.5102000000000001E-2</v>
      </c>
      <c r="D31" s="6">
        <f>VLOOKUP($I31,Feuil1!$A$172:$I$1124,5,FALSE)</f>
        <v>1.1221E-2</v>
      </c>
      <c r="E31" s="6">
        <f>VLOOKUP($I31,Feuil1!$A$172:$I$1124,6,FALSE)</f>
        <v>1.0642E-4</v>
      </c>
      <c r="F31" s="6">
        <f>VLOOKUP($I31,Feuil1!$A$172:$I$1124,7,FALSE)</f>
        <v>2.7887000000000002E-4</v>
      </c>
      <c r="G31" s="6">
        <f>VLOOKUP($I31,Feuil1!$A$172:$I$1124,8,FALSE)</f>
        <v>0</v>
      </c>
      <c r="H31" s="46">
        <f>VLOOKUP($I31,Feuil1!$A$172:$I$1124,9,FALSE)</f>
        <v>3.496E-3</v>
      </c>
      <c r="I31" s="26" t="str">
        <f>CONCATENATE($B$13,"-12")</f>
        <v>Z1027A-12</v>
      </c>
    </row>
    <row r="32" spans="1:13" hidden="1" x14ac:dyDescent="0.2">
      <c r="A32" s="45" t="s">
        <v>27</v>
      </c>
      <c r="B32" s="62" t="s">
        <v>20</v>
      </c>
      <c r="C32" s="66">
        <f>VLOOKUP($I32,Feuil1!$A$172:$I$1124,4,FALSE)</f>
        <v>7.6245999999999994E-2</v>
      </c>
      <c r="D32" s="3">
        <f>VLOOKUP($I32,Feuil1!$A$172:$I$1124,5,FALSE)</f>
        <v>7.6245999999999994E-2</v>
      </c>
      <c r="E32" s="3">
        <f>VLOOKUP($I32,Feuil1!$A$172:$I$1124,6,FALSE)</f>
        <v>0</v>
      </c>
      <c r="F32" s="3">
        <f>VLOOKUP($I32,Feuil1!$A$172:$I$1124,7,FALSE)</f>
        <v>0</v>
      </c>
      <c r="G32" s="3">
        <f>VLOOKUP($I32,Feuil1!$A$172:$I$1124,8,FALSE)</f>
        <v>0</v>
      </c>
      <c r="H32" s="41">
        <f>VLOOKUP($I32,Feuil1!$A$172:$I$1124,9,FALSE)</f>
        <v>0</v>
      </c>
      <c r="I32" s="26" t="str">
        <f>CONCATENATE($B$13,"-13")</f>
        <v>Z1027A-13</v>
      </c>
    </row>
    <row r="33" spans="1:9" hidden="1" x14ac:dyDescent="0.2">
      <c r="A33" s="45" t="s">
        <v>28</v>
      </c>
      <c r="B33" s="62" t="s">
        <v>20</v>
      </c>
      <c r="C33" s="66">
        <f>VLOOKUP($I33,Feuil1!$A$172:$I$1124,4,FALSE)</f>
        <v>9.1346999999999998E-2</v>
      </c>
      <c r="D33" s="3">
        <f>VLOOKUP($I33,Feuil1!$A$172:$I$1124,5,FALSE)</f>
        <v>8.7466000000000002E-2</v>
      </c>
      <c r="E33" s="3">
        <f>VLOOKUP($I33,Feuil1!$A$172:$I$1124,6,FALSE)</f>
        <v>1.0642E-4</v>
      </c>
      <c r="F33" s="3">
        <f>VLOOKUP($I33,Feuil1!$A$172:$I$1124,7,FALSE)</f>
        <v>2.7887000000000002E-4</v>
      </c>
      <c r="G33" s="3">
        <f>VLOOKUP($I33,Feuil1!$A$172:$I$1124,8,FALSE)</f>
        <v>0</v>
      </c>
      <c r="H33" s="41">
        <f>VLOOKUP($I33,Feuil1!$A$172:$I$1124,9,FALSE)</f>
        <v>3.496E-3</v>
      </c>
      <c r="I33" s="26" t="str">
        <f>CONCATENATE($B$13,"-14")</f>
        <v>Z1027A-14</v>
      </c>
    </row>
    <row r="34" spans="1:9" hidden="1" x14ac:dyDescent="0.2">
      <c r="A34" s="45" t="s">
        <v>29</v>
      </c>
      <c r="B34" s="62" t="s">
        <v>20</v>
      </c>
      <c r="C34" s="66">
        <f>VLOOKUP($I34,Feuil1!$A$172:$I$1124,4,FALSE)</f>
        <v>14.129</v>
      </c>
      <c r="D34" s="3">
        <f>VLOOKUP($I34,Feuil1!$A$172:$I$1124,5,FALSE)</f>
        <v>13.148</v>
      </c>
      <c r="E34" s="3">
        <f>VLOOKUP($I34,Feuil1!$A$172:$I$1124,6,FALSE)</f>
        <v>7.9749E-2</v>
      </c>
      <c r="F34" s="3">
        <f>VLOOKUP($I34,Feuil1!$A$172:$I$1124,7,FALSE)</f>
        <v>0.39835999999999999</v>
      </c>
      <c r="G34" s="3">
        <f>VLOOKUP($I34,Feuil1!$A$172:$I$1124,8,FALSE)</f>
        <v>0</v>
      </c>
      <c r="H34" s="41">
        <f>VLOOKUP($I34,Feuil1!$A$172:$I$1124,9,FALSE)</f>
        <v>0.50253999999999999</v>
      </c>
      <c r="I34" s="26" t="str">
        <f>CONCATENATE($B$13,"-15")</f>
        <v>Z1027A-15</v>
      </c>
    </row>
    <row r="35" spans="1:9" hidden="1" x14ac:dyDescent="0.2">
      <c r="A35" s="45" t="s">
        <v>30</v>
      </c>
      <c r="B35" s="62" t="s">
        <v>20</v>
      </c>
      <c r="C35" s="66">
        <f>VLOOKUP($I35,Feuil1!$A$172:$I$1124,4,FALSE)</f>
        <v>1.1480999999999999</v>
      </c>
      <c r="D35" s="3">
        <f>VLOOKUP($I35,Feuil1!$A$172:$I$1124,5,FALSE)</f>
        <v>1.1158999999999999</v>
      </c>
      <c r="E35" s="3">
        <f>VLOOKUP($I35,Feuil1!$A$172:$I$1124,6,FALSE)</f>
        <v>0</v>
      </c>
      <c r="F35" s="3">
        <f>VLOOKUP($I35,Feuil1!$A$172:$I$1124,7,FALSE)</f>
        <v>3.2208000000000001E-2</v>
      </c>
      <c r="G35" s="3">
        <f>VLOOKUP($I35,Feuil1!$A$172:$I$1124,8,FALSE)</f>
        <v>0</v>
      </c>
      <c r="H35" s="41">
        <f>VLOOKUP($I35,Feuil1!$A$172:$I$1124,9,FALSE)</f>
        <v>0</v>
      </c>
      <c r="I35" s="26" t="str">
        <f>CONCATENATE($B$13,"-16")</f>
        <v>Z1027A-16</v>
      </c>
    </row>
    <row r="36" spans="1:9" hidden="1" x14ac:dyDescent="0.2">
      <c r="A36" s="45" t="s">
        <v>31</v>
      </c>
      <c r="B36" s="62" t="s">
        <v>20</v>
      </c>
      <c r="C36" s="66">
        <f>VLOOKUP($I36,Feuil1!$A$172:$I$1124,4,FALSE)</f>
        <v>15.276999999999999</v>
      </c>
      <c r="D36" s="3">
        <f>VLOOKUP($I36,Feuil1!$A$172:$I$1124,5,FALSE)</f>
        <v>14.263999999999999</v>
      </c>
      <c r="E36" s="3">
        <f>VLOOKUP($I36,Feuil1!$A$172:$I$1124,6,FALSE)</f>
        <v>7.9749E-2</v>
      </c>
      <c r="F36" s="3">
        <f>VLOOKUP($I36,Feuil1!$A$172:$I$1124,7,FALSE)</f>
        <v>0.43056</v>
      </c>
      <c r="G36" s="3">
        <f>VLOOKUP($I36,Feuil1!$A$172:$I$1124,8,FALSE)</f>
        <v>0</v>
      </c>
      <c r="H36" s="41">
        <f>VLOOKUP($I36,Feuil1!$A$172:$I$1124,9,FALSE)</f>
        <v>0.50253999999999999</v>
      </c>
      <c r="I36" s="26" t="str">
        <f>CONCATENATE($B$13,"-17")</f>
        <v>Z1027A-17</v>
      </c>
    </row>
    <row r="37" spans="1:9" hidden="1" x14ac:dyDescent="0.2">
      <c r="A37" s="45" t="s">
        <v>32</v>
      </c>
      <c r="B37" s="62" t="s">
        <v>33</v>
      </c>
      <c r="C37" s="66">
        <f>VLOOKUP($I37,Feuil1!$A$172:$I$1124,4,FALSE)</f>
        <v>1.555E-2</v>
      </c>
      <c r="D37" s="3">
        <f>VLOOKUP($I37,Feuil1!$A$172:$I$1124,5,FALSE)</f>
        <v>1.5257E-2</v>
      </c>
      <c r="E37" s="3">
        <f>VLOOKUP($I37,Feuil1!$A$172:$I$1124,6,FALSE)</f>
        <v>0</v>
      </c>
      <c r="F37" s="3">
        <f>VLOOKUP($I37,Feuil1!$A$172:$I$1124,7,FALSE)</f>
        <v>2.9258000000000002E-4</v>
      </c>
      <c r="G37" s="3">
        <f>VLOOKUP($I37,Feuil1!$A$172:$I$1124,8,FALSE)</f>
        <v>0</v>
      </c>
      <c r="H37" s="41">
        <f>VLOOKUP($I37,Feuil1!$A$172:$I$1124,9,FALSE)</f>
        <v>0</v>
      </c>
      <c r="I37" s="26" t="str">
        <f>CONCATENATE($B$13,"-18")</f>
        <v>Z1027A-18</v>
      </c>
    </row>
    <row r="38" spans="1:9" hidden="1" x14ac:dyDescent="0.2">
      <c r="A38" s="45" t="s">
        <v>34</v>
      </c>
      <c r="B38" s="62" t="s">
        <v>20</v>
      </c>
      <c r="C38" s="66">
        <f>VLOOKUP($I38,Feuil1!$A$172:$I$1124,4,FALSE)</f>
        <v>0</v>
      </c>
      <c r="D38" s="3">
        <f>VLOOKUP($I38,Feuil1!$A$172:$I$1124,5,FALSE)</f>
        <v>0</v>
      </c>
      <c r="E38" s="3">
        <f>VLOOKUP($I38,Feuil1!$A$172:$I$1124,6,FALSE)</f>
        <v>0</v>
      </c>
      <c r="F38" s="3">
        <f>VLOOKUP($I38,Feuil1!$A$172:$I$1124,7,FALSE)</f>
        <v>0</v>
      </c>
      <c r="G38" s="3">
        <f>VLOOKUP($I38,Feuil1!$A$172:$I$1124,8,FALSE)</f>
        <v>0</v>
      </c>
      <c r="H38" s="41">
        <f>VLOOKUP($I38,Feuil1!$A$172:$I$1124,9,FALSE)</f>
        <v>0</v>
      </c>
      <c r="I38" s="26" t="str">
        <f>CONCATENATE($B$13,"-19")</f>
        <v>Z1027A-19</v>
      </c>
    </row>
    <row r="39" spans="1:9" hidden="1" x14ac:dyDescent="0.2">
      <c r="A39" s="45" t="s">
        <v>35</v>
      </c>
      <c r="B39" s="62" t="s">
        <v>20</v>
      </c>
      <c r="C39" s="66">
        <f>VLOOKUP($I39,Feuil1!$A$172:$I$1124,4,FALSE)</f>
        <v>0</v>
      </c>
      <c r="D39" s="3">
        <f>VLOOKUP($I39,Feuil1!$A$172:$I$1124,5,FALSE)</f>
        <v>0</v>
      </c>
      <c r="E39" s="3">
        <f>VLOOKUP($I39,Feuil1!$A$172:$I$1124,6,FALSE)</f>
        <v>0</v>
      </c>
      <c r="F39" s="3">
        <f>VLOOKUP($I39,Feuil1!$A$172:$I$1124,7,FALSE)</f>
        <v>0</v>
      </c>
      <c r="G39" s="3">
        <f>VLOOKUP($I39,Feuil1!$A$172:$I$1124,8,FALSE)</f>
        <v>0</v>
      </c>
      <c r="H39" s="41">
        <f>VLOOKUP($I39,Feuil1!$A$172:$I$1124,9,FALSE)</f>
        <v>0</v>
      </c>
      <c r="I39" s="26" t="str">
        <f>CONCATENATE($B$13,"-20")</f>
        <v>Z1027A-20</v>
      </c>
    </row>
    <row r="40" spans="1:9" hidden="1" x14ac:dyDescent="0.2">
      <c r="A40" s="45" t="s">
        <v>36</v>
      </c>
      <c r="B40" s="62" t="s">
        <v>33</v>
      </c>
      <c r="C40" s="66">
        <f>VLOOKUP($I40,Feuil1!$A$172:$I$1124,4,FALSE)</f>
        <v>0.20466000000000001</v>
      </c>
      <c r="D40" s="3">
        <f>VLOOKUP($I40,Feuil1!$A$172:$I$1124,5,FALSE)</f>
        <v>9.8843E-2</v>
      </c>
      <c r="E40" s="3">
        <f>VLOOKUP($I40,Feuil1!$A$172:$I$1124,6,FALSE)</f>
        <v>0</v>
      </c>
      <c r="F40" s="3">
        <f>VLOOKUP($I40,Feuil1!$A$172:$I$1124,7,FALSE)</f>
        <v>3.3896999999999998E-3</v>
      </c>
      <c r="G40" s="3">
        <f>VLOOKUP($I40,Feuil1!$A$172:$I$1124,8,FALSE)</f>
        <v>0</v>
      </c>
      <c r="H40" s="41">
        <f>VLOOKUP($I40,Feuil1!$A$172:$I$1124,9,FALSE)</f>
        <v>0.10242999999999999</v>
      </c>
      <c r="I40" s="26" t="str">
        <f>CONCATENATE($B$13,"-21")</f>
        <v>Z1027A-21</v>
      </c>
    </row>
    <row r="41" spans="1:9" hidden="1" x14ac:dyDescent="0.2">
      <c r="A41" s="45" t="s">
        <v>37</v>
      </c>
      <c r="B41" s="62" t="s">
        <v>33</v>
      </c>
      <c r="C41" s="66">
        <f>VLOOKUP($I41,Feuil1!$A$172:$I$1124,4,FALSE)</f>
        <v>0.19647999999999999</v>
      </c>
      <c r="D41" s="3">
        <f>VLOOKUP($I41,Feuil1!$A$172:$I$1124,5,FALSE)</f>
        <v>7.2678000000000006E-2</v>
      </c>
      <c r="E41" s="3">
        <f>VLOOKUP($I41,Feuil1!$A$172:$I$1124,6,FALSE)</f>
        <v>2.0065999999999999E-4</v>
      </c>
      <c r="F41" s="3">
        <f>VLOOKUP($I41,Feuil1!$A$172:$I$1124,7,FALSE)</f>
        <v>9.6048000000000001E-3</v>
      </c>
      <c r="G41" s="3">
        <f>VLOOKUP($I41,Feuil1!$A$172:$I$1124,8,FALSE)</f>
        <v>0</v>
      </c>
      <c r="H41" s="41">
        <f>VLOOKUP($I41,Feuil1!$A$172:$I$1124,9,FALSE)</f>
        <v>0.114</v>
      </c>
      <c r="I41" s="26" t="str">
        <f>CONCATENATE($B$13,"-22")</f>
        <v>Z1027A-22</v>
      </c>
    </row>
    <row r="42" spans="1:9" hidden="1" x14ac:dyDescent="0.2">
      <c r="A42" s="45" t="s">
        <v>38</v>
      </c>
      <c r="B42" s="62" t="s">
        <v>33</v>
      </c>
      <c r="C42" s="66">
        <f>VLOOKUP($I42,Feuil1!$A$172:$I$1124,4,FALSE)</f>
        <v>2.5903999999999999E-4</v>
      </c>
      <c r="D42" s="3">
        <f>VLOOKUP($I42,Feuil1!$A$172:$I$1124,5,FALSE)</f>
        <v>2.4680999999999998E-4</v>
      </c>
      <c r="E42" s="3">
        <f>VLOOKUP($I42,Feuil1!$A$172:$I$1124,6,FALSE)</f>
        <v>1.4292000000000001E-7</v>
      </c>
      <c r="F42" s="3">
        <f>VLOOKUP($I42,Feuil1!$A$172:$I$1124,7,FALSE)</f>
        <v>6.1055000000000002E-6</v>
      </c>
      <c r="G42" s="3">
        <f>VLOOKUP($I42,Feuil1!$A$172:$I$1124,8,FALSE)</f>
        <v>0</v>
      </c>
      <c r="H42" s="41">
        <f>VLOOKUP($I42,Feuil1!$A$172:$I$1124,9,FALSE)</f>
        <v>5.9823999999999997E-6</v>
      </c>
      <c r="I42" s="26" t="str">
        <f>CONCATENATE($B$13,"-23")</f>
        <v>Z1027A-23</v>
      </c>
    </row>
    <row r="43" spans="1:9" hidden="1" x14ac:dyDescent="0.2">
      <c r="A43" s="45" t="s">
        <v>39</v>
      </c>
      <c r="B43" s="62" t="s">
        <v>33</v>
      </c>
      <c r="C43" s="66">
        <f>VLOOKUP($I43,Feuil1!$A$172:$I$1124,4,FALSE)</f>
        <v>0</v>
      </c>
      <c r="D43" s="3">
        <f>VLOOKUP($I43,Feuil1!$A$172:$I$1124,5,FALSE)</f>
        <v>0</v>
      </c>
      <c r="E43" s="3">
        <f>VLOOKUP($I43,Feuil1!$A$172:$I$1124,6,FALSE)</f>
        <v>0</v>
      </c>
      <c r="F43" s="3">
        <f>VLOOKUP($I43,Feuil1!$A$172:$I$1124,7,FALSE)</f>
        <v>0</v>
      </c>
      <c r="G43" s="3">
        <f>VLOOKUP($I43,Feuil1!$A$172:$I$1124,8,FALSE)</f>
        <v>0</v>
      </c>
      <c r="H43" s="41">
        <f>VLOOKUP($I43,Feuil1!$A$172:$I$1124,9,FALSE)</f>
        <v>0</v>
      </c>
      <c r="I43" s="26" t="str">
        <f>CONCATENATE($B$13,"-24")</f>
        <v>Z1027A-24</v>
      </c>
    </row>
    <row r="44" spans="1:9" hidden="1" x14ac:dyDescent="0.2">
      <c r="A44" s="45" t="s">
        <v>40</v>
      </c>
      <c r="B44" s="62" t="s">
        <v>33</v>
      </c>
      <c r="C44" s="66">
        <f>VLOOKUP($I44,Feuil1!$A$172:$I$1124,4,FALSE)</f>
        <v>4.3359999999999996E-3</v>
      </c>
      <c r="D44" s="3">
        <f>VLOOKUP($I44,Feuil1!$A$172:$I$1124,5,FALSE)</f>
        <v>0</v>
      </c>
      <c r="E44" s="3">
        <f>VLOOKUP($I44,Feuil1!$A$172:$I$1124,6,FALSE)</f>
        <v>0</v>
      </c>
      <c r="F44" s="3">
        <f>VLOOKUP($I44,Feuil1!$A$172:$I$1124,7,FALSE)</f>
        <v>4.3359999999999996E-3</v>
      </c>
      <c r="G44" s="3">
        <f>VLOOKUP($I44,Feuil1!$A$172:$I$1124,8,FALSE)</f>
        <v>0</v>
      </c>
      <c r="H44" s="41">
        <f>VLOOKUP($I44,Feuil1!$A$172:$I$1124,9,FALSE)</f>
        <v>0</v>
      </c>
      <c r="I44" s="26" t="str">
        <f>CONCATENATE($B$13,"-25")</f>
        <v>Z1027A-25</v>
      </c>
    </row>
    <row r="45" spans="1:9" hidden="1" x14ac:dyDescent="0.2">
      <c r="A45" s="45" t="s">
        <v>41</v>
      </c>
      <c r="B45" s="62" t="s">
        <v>33</v>
      </c>
      <c r="C45" s="66">
        <f>VLOOKUP($I45,Feuil1!$A$172:$I$1124,4,FALSE)</f>
        <v>0</v>
      </c>
      <c r="D45" s="3">
        <f>VLOOKUP($I45,Feuil1!$A$172:$I$1124,5,FALSE)</f>
        <v>0</v>
      </c>
      <c r="E45" s="3">
        <f>VLOOKUP($I45,Feuil1!$A$172:$I$1124,6,FALSE)</f>
        <v>0</v>
      </c>
      <c r="F45" s="3">
        <f>VLOOKUP($I45,Feuil1!$A$172:$I$1124,7,FALSE)</f>
        <v>0</v>
      </c>
      <c r="G45" s="3">
        <f>VLOOKUP($I45,Feuil1!$A$172:$I$1124,8,FALSE)</f>
        <v>0</v>
      </c>
      <c r="H45" s="41">
        <f>VLOOKUP($I45,Feuil1!$A$172:$I$1124,9,FALSE)</f>
        <v>0</v>
      </c>
      <c r="I45" s="26" t="str">
        <f>CONCATENATE($B$13,"-26")</f>
        <v>Z1027A-26</v>
      </c>
    </row>
    <row r="46" spans="1:9" ht="13.5" hidden="1" thickBot="1" x14ac:dyDescent="0.25">
      <c r="A46" s="50" t="s">
        <v>42</v>
      </c>
      <c r="B46" s="63" t="s">
        <v>20</v>
      </c>
      <c r="C46" s="67">
        <f>VLOOKUP($I46,Feuil1!$A$172:$I$1124,4,FALSE)</f>
        <v>5.4895999999999999E-3</v>
      </c>
      <c r="D46" s="19">
        <f>VLOOKUP($I46,Feuil1!$A$172:$I$1124,5,FALSE)</f>
        <v>0</v>
      </c>
      <c r="E46" s="19">
        <f>VLOOKUP($I46,Feuil1!$A$172:$I$1124,6,FALSE)</f>
        <v>0</v>
      </c>
      <c r="F46" s="19">
        <f>VLOOKUP($I46,Feuil1!$A$172:$I$1124,7,FALSE)</f>
        <v>5.4895999999999999E-3</v>
      </c>
      <c r="G46" s="19">
        <f>VLOOKUP($I46,Feuil1!$A$172:$I$1124,8,FALSE)</f>
        <v>0</v>
      </c>
      <c r="H46" s="44">
        <f>VLOOKUP($I46,Feuil1!$A$172:$I$1124,9,FALSE)</f>
        <v>0</v>
      </c>
      <c r="I46" s="26" t="str">
        <f>CONCATENATE($B$13,"-27")</f>
        <v>Z1027A-27</v>
      </c>
    </row>
    <row r="47" spans="1:9" hidden="1" x14ac:dyDescent="0.2">
      <c r="A47" s="47"/>
      <c r="B47" s="48"/>
      <c r="C47" s="48"/>
      <c r="D47" s="48"/>
      <c r="E47" s="48"/>
      <c r="F47" s="48"/>
      <c r="G47" s="48"/>
      <c r="H47" s="49"/>
    </row>
    <row r="48" spans="1:9" ht="16.5" hidden="1" thickBot="1" x14ac:dyDescent="0.3">
      <c r="A48" s="101" t="str">
        <f>B15</f>
        <v>1G021M</v>
      </c>
      <c r="B48" s="102"/>
      <c r="C48" s="102"/>
      <c r="D48" s="102"/>
      <c r="E48" s="102"/>
      <c r="F48" s="102"/>
      <c r="G48" s="102"/>
      <c r="H48" s="103"/>
    </row>
    <row r="49" spans="1:13" ht="13.5" hidden="1" thickBot="1" x14ac:dyDescent="0.25">
      <c r="A49" s="54" t="s">
        <v>6</v>
      </c>
      <c r="B49" s="55" t="s">
        <v>0</v>
      </c>
      <c r="C49" s="54" t="s">
        <v>7</v>
      </c>
      <c r="D49" s="56" t="s">
        <v>1</v>
      </c>
      <c r="E49" s="56" t="s">
        <v>2</v>
      </c>
      <c r="F49" s="56" t="s">
        <v>3</v>
      </c>
      <c r="G49" s="56" t="s">
        <v>4</v>
      </c>
      <c r="H49" s="57" t="s">
        <v>5</v>
      </c>
    </row>
    <row r="50" spans="1:13" hidden="1" x14ac:dyDescent="0.2">
      <c r="A50" s="40" t="s">
        <v>8</v>
      </c>
      <c r="B50" s="61" t="s">
        <v>9</v>
      </c>
      <c r="C50" s="65">
        <f>VLOOKUP($I50,Feuil1!$A$172:$I$1124,4,FALSE)</f>
        <v>4.2195999999999997E-2</v>
      </c>
      <c r="D50" s="59">
        <f>VLOOKUP($I50,Feuil1!$A$172:$I$1124,5,FALSE)</f>
        <v>3.4452000000000003E-2</v>
      </c>
      <c r="E50" s="59">
        <f>VLOOKUP($I50,Feuil1!$A$172:$I$1124,6,FALSE)</f>
        <v>3.0550999999999999E-4</v>
      </c>
      <c r="F50" s="59">
        <f>VLOOKUP($I50,Feuil1!$A$172:$I$10124,7,FALSE)</f>
        <v>1.2271999999999999E-3</v>
      </c>
      <c r="G50" s="59">
        <f>VLOOKUP($I50,Feuil1!$A$172:$I$1124,8,FALSE)</f>
        <v>5.7923000000000001E-5</v>
      </c>
      <c r="H50" s="60">
        <f>VLOOKUP($I50,Feuil1!$A$172:$I$1124,9,FALSE)</f>
        <v>6.1536000000000004E-3</v>
      </c>
      <c r="I50" s="26" t="str">
        <f>CONCATENATE($B$15,"-1")</f>
        <v>1G021M-1</v>
      </c>
      <c r="M50" s="28"/>
    </row>
    <row r="51" spans="1:13" hidden="1" x14ac:dyDescent="0.2">
      <c r="A51" s="42" t="s">
        <v>10</v>
      </c>
      <c r="B51" s="62" t="s">
        <v>11</v>
      </c>
      <c r="C51" s="66">
        <f>VLOOKUP($I51,Feuil1!$A$172:$I$1124,4,FALSE)</f>
        <v>9.0159999999999995E-9</v>
      </c>
      <c r="D51" s="3">
        <f>VLOOKUP($I51,Feuil1!$A$172:$I$1124,5,FALSE)</f>
        <v>8.4294999999999995E-9</v>
      </c>
      <c r="E51" s="3">
        <f>VLOOKUP($I51,Feuil1!$A$172:$I$1124,6,FALSE)</f>
        <v>6.1902000000000002E-13</v>
      </c>
      <c r="F51" s="3">
        <f>VLOOKUP($I51,Feuil1!$A$172:$I$10124,7,FALSE)</f>
        <v>2.6017999999999997E-10</v>
      </c>
      <c r="G51" s="3">
        <f>VLOOKUP($I51,Feuil1!$A$172:$I$1124,8,FALSE)</f>
        <v>8.2776000000000002E-11</v>
      </c>
      <c r="H51" s="41">
        <f>VLOOKUP($I51,Feuil1!$A$172:$I$1124,9,FALSE)</f>
        <v>2.4296999999999999E-10</v>
      </c>
      <c r="I51" s="26" t="str">
        <f>CONCATENATE($B$15,"-2")</f>
        <v>1G021M-2</v>
      </c>
      <c r="M51" s="28"/>
    </row>
    <row r="52" spans="1:13" hidden="1" x14ac:dyDescent="0.2">
      <c r="A52" s="42" t="s">
        <v>12</v>
      </c>
      <c r="B52" s="62" t="s">
        <v>45</v>
      </c>
      <c r="C52" s="66">
        <f>VLOOKUP($I52,Feuil1!$A$172:$I$1124,4,FALSE)</f>
        <v>6.0554000000000003E-5</v>
      </c>
      <c r="D52" s="3">
        <f>VLOOKUP($I52,Feuil1!$A$172:$I$1124,5,FALSE)</f>
        <v>5.2135000000000001E-5</v>
      </c>
      <c r="E52" s="3">
        <f>VLOOKUP($I52,Feuil1!$A$172:$I$1124,6,FALSE)</f>
        <v>1.3729E-6</v>
      </c>
      <c r="F52" s="3">
        <f>VLOOKUP($I52,Feuil1!$A$172:$I$10124,7,FALSE)</f>
        <v>1.7573000000000001E-6</v>
      </c>
      <c r="G52" s="3">
        <f>VLOOKUP($I52,Feuil1!$A$172:$I$1124,8,FALSE)</f>
        <v>2.1540999999999999E-7</v>
      </c>
      <c r="H52" s="41">
        <f>VLOOKUP($I52,Feuil1!$A$172:$I$1124,9,FALSE)</f>
        <v>5.074E-6</v>
      </c>
      <c r="I52" s="26" t="str">
        <f>CONCATENATE($B$15,"-3")</f>
        <v>1G021M-3</v>
      </c>
    </row>
    <row r="53" spans="1:13" hidden="1" x14ac:dyDescent="0.2">
      <c r="A53" s="42" t="s">
        <v>13</v>
      </c>
      <c r="B53" s="62" t="s">
        <v>14</v>
      </c>
      <c r="C53" s="66">
        <f>VLOOKUP($I53,Feuil1!$A$172:$I$1124,4,FALSE)</f>
        <v>1.5841E-5</v>
      </c>
      <c r="D53" s="3">
        <f>VLOOKUP($I53,Feuil1!$A$172:$I$1124,5,FALSE)</f>
        <v>1.0635000000000001E-5</v>
      </c>
      <c r="E53" s="3">
        <f>VLOOKUP($I53,Feuil1!$A$172:$I$1124,6,FALSE)</f>
        <v>3.1548999999999997E-7</v>
      </c>
      <c r="F53" s="3">
        <f>VLOOKUP($I53,Feuil1!$A$172:$I$10124,7,FALSE)</f>
        <v>4.6068999999999998E-7</v>
      </c>
      <c r="G53" s="3">
        <f>VLOOKUP($I53,Feuil1!$A$172:$I$1124,8,FALSE)</f>
        <v>1.9639000000000001E-8</v>
      </c>
      <c r="H53" s="41">
        <f>VLOOKUP($I53,Feuil1!$A$172:$I$1124,9,FALSE)</f>
        <v>4.4105000000000004E-6</v>
      </c>
      <c r="I53" s="26" t="str">
        <f>CONCATENATE($B$15,"-4")</f>
        <v>1G021M-4</v>
      </c>
    </row>
    <row r="54" spans="1:13" hidden="1" x14ac:dyDescent="0.2">
      <c r="A54" s="42" t="s">
        <v>15</v>
      </c>
      <c r="B54" s="62" t="s">
        <v>16</v>
      </c>
      <c r="C54" s="66">
        <f>VLOOKUP($I54,Feuil1!$A$172:$I$1124,4,FALSE)</f>
        <v>1.0787E-5</v>
      </c>
      <c r="D54" s="3">
        <f>VLOOKUP($I54,Feuil1!$A$172:$I$1124,5,FALSE)</f>
        <v>9.8462000000000007E-6</v>
      </c>
      <c r="E54" s="3">
        <f>VLOOKUP($I54,Feuil1!$A$172:$I$1124,6,FALSE)</f>
        <v>9.7553E-8</v>
      </c>
      <c r="F54" s="3">
        <f>VLOOKUP($I54,Feuil1!$A$172:$I$10124,7,FALSE)</f>
        <v>3.1379000000000001E-7</v>
      </c>
      <c r="G54" s="3">
        <f>VLOOKUP($I54,Feuil1!$A$172:$I$1124,8,FALSE)</f>
        <v>1.2468E-8</v>
      </c>
      <c r="H54" s="41">
        <f>VLOOKUP($I54,Feuil1!$A$172:$I$1124,9,FALSE)</f>
        <v>5.1656000000000001E-7</v>
      </c>
      <c r="I54" s="26" t="str">
        <f>CONCATENATE($B$15,"-5")</f>
        <v>1G021M-5</v>
      </c>
    </row>
    <row r="55" spans="1:13" hidden="1" x14ac:dyDescent="0.2">
      <c r="A55" s="42" t="s">
        <v>17</v>
      </c>
      <c r="B55" s="62" t="s">
        <v>18</v>
      </c>
      <c r="C55" s="66">
        <f>VLOOKUP($I55,Feuil1!$A$172:$I$1124,4,FALSE)</f>
        <v>8.2644999999999993E-9</v>
      </c>
      <c r="D55" s="3">
        <f>VLOOKUP($I55,Feuil1!$A$172:$I$1124,5,FALSE)</f>
        <v>7.8314999999999997E-9</v>
      </c>
      <c r="E55" s="3">
        <f>VLOOKUP($I55,Feuil1!$A$172:$I$1124,6,FALSE)</f>
        <v>1.2229E-11</v>
      </c>
      <c r="F55" s="3">
        <f>VLOOKUP($I55,Feuil1!$A$172:$I$10124,7,FALSE)</f>
        <v>2.3988999999999999E-10</v>
      </c>
      <c r="G55" s="3">
        <f>VLOOKUP($I55,Feuil1!$A$172:$I$1124,8,FALSE)</f>
        <v>2.8261E-11</v>
      </c>
      <c r="H55" s="41">
        <f>VLOOKUP($I55,Feuil1!$A$172:$I$1124,9,FALSE)</f>
        <v>1.5262999999999999E-10</v>
      </c>
      <c r="I55" s="26" t="str">
        <f>CONCATENATE($B$15,"-6")</f>
        <v>1G021M-6</v>
      </c>
    </row>
    <row r="56" spans="1:13" hidden="1" x14ac:dyDescent="0.2">
      <c r="A56" s="42" t="s">
        <v>19</v>
      </c>
      <c r="B56" s="62" t="s">
        <v>20</v>
      </c>
      <c r="C56" s="66">
        <f>VLOOKUP($I56,Feuil1!$A$172:$I$1124,4,FALSE)</f>
        <v>0.38159999999999999</v>
      </c>
      <c r="D56" s="3">
        <f>VLOOKUP($I56,Feuil1!$A$172:$I$1124,5,FALSE)</f>
        <v>0.34760999999999997</v>
      </c>
      <c r="E56" s="3">
        <f>VLOOKUP($I56,Feuil1!$A$172:$I$1124,6,FALSE)</f>
        <v>4.2931000000000002E-3</v>
      </c>
      <c r="F56" s="3">
        <f>VLOOKUP($I56,Feuil1!$A$172:$I$10124,7,FALSE)</f>
        <v>1.1095000000000001E-2</v>
      </c>
      <c r="G56" s="3">
        <f>VLOOKUP($I56,Feuil1!$A$172:$I$1124,8,FALSE)</f>
        <v>6.6600000000000003E-4</v>
      </c>
      <c r="H56" s="41">
        <f>VLOOKUP($I56,Feuil1!$A$172:$I$1124,9,FALSE)</f>
        <v>1.7933999999999999E-2</v>
      </c>
      <c r="I56" s="26" t="str">
        <f>CONCATENATE($B$15,"-7")</f>
        <v>1G021M-7</v>
      </c>
    </row>
    <row r="57" spans="1:13" hidden="1" x14ac:dyDescent="0.2">
      <c r="A57" s="42" t="s">
        <v>21</v>
      </c>
      <c r="B57" s="62" t="s">
        <v>20</v>
      </c>
      <c r="C57" s="66">
        <f>VLOOKUP($I57,Feuil1!$A$172:$I$1124,4,FALSE)</f>
        <v>0.79208000000000001</v>
      </c>
      <c r="D57" s="3">
        <f>VLOOKUP($I57,Feuil1!$A$172:$I$1124,5,FALSE)</f>
        <v>0.72885</v>
      </c>
      <c r="E57" s="3">
        <f>VLOOKUP($I57,Feuil1!$A$172:$I$1124,6,FALSE)</f>
        <v>4.3207000000000002E-3</v>
      </c>
      <c r="F57" s="3">
        <f>VLOOKUP($I57,Feuil1!$A$172:$I$10124,7,FALSE)</f>
        <v>2.2915999999999999E-2</v>
      </c>
      <c r="G57" s="3">
        <f>VLOOKUP($I57,Feuil1!$A$172:$I$1124,8,FALSE)</f>
        <v>5.2848000000000001E-3</v>
      </c>
      <c r="H57" s="41">
        <f>VLOOKUP($I57,Feuil1!$A$172:$I$1124,9,FALSE)</f>
        <v>3.0710999999999999E-2</v>
      </c>
      <c r="I57" s="26" t="str">
        <f>CONCATENATE($B$15,"-8")</f>
        <v>1G021M-8</v>
      </c>
    </row>
    <row r="58" spans="1:13" hidden="1" x14ac:dyDescent="0.2">
      <c r="A58" s="42" t="s">
        <v>22</v>
      </c>
      <c r="B58" s="62" t="s">
        <v>23</v>
      </c>
      <c r="C58" s="66">
        <f>VLOOKUP($I58,Feuil1!$A$172:$I$1124,4,FALSE)</f>
        <v>0.11018</v>
      </c>
      <c r="D58" s="3">
        <f>VLOOKUP($I58,Feuil1!$A$172:$I$1124,5,FALSE)</f>
        <v>0.10563</v>
      </c>
      <c r="E58" s="3">
        <f>VLOOKUP($I58,Feuil1!$A$172:$I$1124,6,FALSE)</f>
        <v>2.7348000000000001E-8</v>
      </c>
      <c r="F58" s="3">
        <f>VLOOKUP($I58,Feuil1!$A$172:$I$10124,7,FALSE)</f>
        <v>3.1689999999999999E-3</v>
      </c>
      <c r="G58" s="3">
        <f>VLOOKUP($I58,Feuil1!$A$172:$I$1124,8,FALSE)</f>
        <v>1.3718999999999999E-3</v>
      </c>
      <c r="H58" s="41">
        <f>VLOOKUP($I58,Feuil1!$A$172:$I$1124,9,FALSE)</f>
        <v>5.8822000000000002E-6</v>
      </c>
      <c r="I58" s="26" t="str">
        <f>CONCATENATE($B$15,"-9")</f>
        <v>1G021M-9</v>
      </c>
    </row>
    <row r="59" spans="1:13" hidden="1" x14ac:dyDescent="0.2">
      <c r="A59" s="42" t="s">
        <v>24</v>
      </c>
      <c r="B59" s="62" t="s">
        <v>23</v>
      </c>
      <c r="C59" s="66">
        <f>VLOOKUP($I59,Feuil1!$A$172:$I$1124,4,FALSE)</f>
        <v>13.737</v>
      </c>
      <c r="D59" s="3">
        <f>VLOOKUP($I59,Feuil1!$A$172:$I$1124,5,FALSE)</f>
        <v>6.5857999999999999</v>
      </c>
      <c r="E59" s="3">
        <f>VLOOKUP($I59,Feuil1!$A$172:$I$1124,6,FALSE)</f>
        <v>5.0251999999999998E-2</v>
      </c>
      <c r="F59" s="3">
        <f>VLOOKUP($I59,Feuil1!$A$172:$I$10124,7,FALSE)</f>
        <v>0.39983999999999997</v>
      </c>
      <c r="G59" s="3">
        <f>VLOOKUP($I59,Feuil1!$A$172:$I$1124,8,FALSE)</f>
        <v>2.9318999999999999E-3</v>
      </c>
      <c r="H59" s="41">
        <f>VLOOKUP($I59,Feuil1!$A$172:$I$1124,9,FALSE)</f>
        <v>6.6982999999999997</v>
      </c>
      <c r="I59" s="26" t="str">
        <f>CONCATENATE($B$15,"-10")</f>
        <v>1G021M-10</v>
      </c>
    </row>
    <row r="60" spans="1:13" ht="13.5" hidden="1" thickBot="1" x14ac:dyDescent="0.25">
      <c r="A60" s="43" t="s">
        <v>25</v>
      </c>
      <c r="B60" s="63" t="s">
        <v>23</v>
      </c>
      <c r="C60" s="67">
        <f>VLOOKUP($I60,Feuil1!$A$172:$I$1124,4,FALSE)</f>
        <v>3.1530999999999998</v>
      </c>
      <c r="D60" s="19">
        <f>VLOOKUP($I60,Feuil1!$A$172:$I$1124,5,FALSE)</f>
        <v>2.8334000000000001</v>
      </c>
      <c r="E60" s="19">
        <f>VLOOKUP($I60,Feuil1!$A$172:$I$1124,6,FALSE)</f>
        <v>1.2526000000000001E-2</v>
      </c>
      <c r="F60" s="19">
        <f>VLOOKUP($I60,Feuil1!$A$172:$I$10124,7,FALSE)</f>
        <v>9.1775999999999996E-2</v>
      </c>
      <c r="G60" s="19">
        <f>VLOOKUP($I60,Feuil1!$A$172:$I$1124,8,FALSE)</f>
        <v>1.9304000000000001E-3</v>
      </c>
      <c r="H60" s="44">
        <f>VLOOKUP($I60,Feuil1!$A$172:$I$1124,9,FALSE)</f>
        <v>0.21343999999999999</v>
      </c>
      <c r="I60" s="26" t="str">
        <f>CONCATENATE($B$15,"-11")</f>
        <v>1G021M-11</v>
      </c>
    </row>
    <row r="61" spans="1:13" hidden="1" x14ac:dyDescent="0.2">
      <c r="A61" s="58" t="s">
        <v>26</v>
      </c>
      <c r="B61" s="64" t="s">
        <v>20</v>
      </c>
      <c r="C61" s="68">
        <f>VLOOKUP($I61,Feuil1!$A$172:$I$1124,4,FALSE)</f>
        <v>3.2161000000000002E-2</v>
      </c>
      <c r="D61" s="6">
        <f>VLOOKUP($I61,Feuil1!$A$172:$I$1124,5,FALSE)</f>
        <v>3.0634000000000002E-2</v>
      </c>
      <c r="E61" s="6">
        <f>VLOOKUP($I61,Feuil1!$A$172:$I$1124,6,FALSE)</f>
        <v>5.7581E-6</v>
      </c>
      <c r="F61" s="6">
        <f>VLOOKUP($I61,Feuil1!$A$172:$I$10124,7,FALSE)</f>
        <v>9.2555000000000003E-4</v>
      </c>
      <c r="G61" s="6">
        <f>VLOOKUP($I61,Feuil1!$A$172:$I$1124,8,FALSE)</f>
        <v>3.8314000000000002E-4</v>
      </c>
      <c r="H61" s="46">
        <f>VLOOKUP($I61,Feuil1!$A$172:$I$1124,9,FALSE)</f>
        <v>2.1217E-4</v>
      </c>
      <c r="I61" s="26" t="str">
        <f>CONCATENATE($B$15,"-12")</f>
        <v>1G021M-12</v>
      </c>
    </row>
    <row r="62" spans="1:13" hidden="1" x14ac:dyDescent="0.2">
      <c r="A62" s="45" t="s">
        <v>27</v>
      </c>
      <c r="B62" s="62" t="s">
        <v>20</v>
      </c>
      <c r="C62" s="66">
        <f>VLOOKUP($I62,Feuil1!$A$172:$I$1124,4,FALSE)</f>
        <v>0</v>
      </c>
      <c r="D62" s="3">
        <f>VLOOKUP($I62,Feuil1!$A$172:$I$1124,5,FALSE)</f>
        <v>0</v>
      </c>
      <c r="E62" s="3">
        <f>VLOOKUP($I62,Feuil1!$A$172:$I$1124,6,FALSE)</f>
        <v>0</v>
      </c>
      <c r="F62" s="3">
        <f>VLOOKUP($I62,Feuil1!$A$172:$I$10124,7,FALSE)</f>
        <v>0</v>
      </c>
      <c r="G62" s="3">
        <f>VLOOKUP($I62,Feuil1!$A$172:$I$1124,8,FALSE)</f>
        <v>0</v>
      </c>
      <c r="H62" s="41">
        <f>VLOOKUP($I62,Feuil1!$A$172:$I$1124,9,FALSE)</f>
        <v>0</v>
      </c>
      <c r="I62" s="26" t="str">
        <f>CONCATENATE($B$15,"-13")</f>
        <v>1G021M-13</v>
      </c>
    </row>
    <row r="63" spans="1:13" hidden="1" x14ac:dyDescent="0.2">
      <c r="A63" s="45" t="s">
        <v>28</v>
      </c>
      <c r="B63" s="62" t="s">
        <v>20</v>
      </c>
      <c r="C63" s="66">
        <f>VLOOKUP($I63,Feuil1!$A$172:$I$1124,4,FALSE)</f>
        <v>3.2161000000000002E-2</v>
      </c>
      <c r="D63" s="3">
        <f>VLOOKUP($I63,Feuil1!$A$172:$I$1124,5,FALSE)</f>
        <v>3.0634000000000002E-2</v>
      </c>
      <c r="E63" s="3">
        <f>VLOOKUP($I63,Feuil1!$A$172:$I$1124,6,FALSE)</f>
        <v>5.7581E-6</v>
      </c>
      <c r="F63" s="3">
        <f>VLOOKUP($I63,Feuil1!$A$172:$I$10124,7,FALSE)</f>
        <v>9.2555000000000003E-4</v>
      </c>
      <c r="G63" s="3">
        <f>VLOOKUP($I63,Feuil1!$A$172:$I$1124,8,FALSE)</f>
        <v>3.8314000000000002E-4</v>
      </c>
      <c r="H63" s="41">
        <f>VLOOKUP($I63,Feuil1!$A$172:$I$1124,9,FALSE)</f>
        <v>2.1217E-4</v>
      </c>
      <c r="I63" s="26" t="str">
        <f>CONCATENATE($B$15,"-14")</f>
        <v>1G021M-14</v>
      </c>
    </row>
    <row r="64" spans="1:13" hidden="1" x14ac:dyDescent="0.2">
      <c r="A64" s="45" t="s">
        <v>29</v>
      </c>
      <c r="B64" s="62" t="s">
        <v>20</v>
      </c>
      <c r="C64" s="66">
        <f>VLOOKUP($I64,Feuil1!$A$172:$I$1124,4,FALSE)</f>
        <v>0.52551999999999999</v>
      </c>
      <c r="D64" s="3">
        <f>VLOOKUP($I64,Feuil1!$A$172:$I$1124,5,FALSE)</f>
        <v>0.47064</v>
      </c>
      <c r="E64" s="3">
        <f>VLOOKUP($I64,Feuil1!$A$172:$I$1124,6,FALSE)</f>
        <v>4.3149E-3</v>
      </c>
      <c r="F64" s="3">
        <f>VLOOKUP($I64,Feuil1!$A$172:$I$10124,7,FALSE)</f>
        <v>1.5162999999999999E-2</v>
      </c>
      <c r="G64" s="3">
        <f>VLOOKUP($I64,Feuil1!$A$172:$I$1124,8,FALSE)</f>
        <v>4.9017000000000002E-3</v>
      </c>
      <c r="H64" s="41">
        <f>VLOOKUP($I64,Feuil1!$A$172:$I$1124,9,FALSE)</f>
        <v>3.0498999999999998E-2</v>
      </c>
      <c r="I64" s="26" t="str">
        <f>CONCATENATE($B$15,"-15")</f>
        <v>1G021M-15</v>
      </c>
    </row>
    <row r="65" spans="1:13" hidden="1" x14ac:dyDescent="0.2">
      <c r="A65" s="45" t="s">
        <v>30</v>
      </c>
      <c r="B65" s="62" t="s">
        <v>20</v>
      </c>
      <c r="C65" s="66">
        <f>VLOOKUP($I65,Feuil1!$A$172:$I$1124,4,FALSE)</f>
        <v>0.23441000000000001</v>
      </c>
      <c r="D65" s="3">
        <f>VLOOKUP($I65,Feuil1!$A$172:$I$1124,5,FALSE)</f>
        <v>0.22758</v>
      </c>
      <c r="E65" s="3">
        <f>VLOOKUP($I65,Feuil1!$A$172:$I$1124,6,FALSE)</f>
        <v>0</v>
      </c>
      <c r="F65" s="3">
        <f>VLOOKUP($I65,Feuil1!$A$172:$I$10124,7,FALSE)</f>
        <v>6.8275000000000002E-3</v>
      </c>
      <c r="G65" s="3">
        <f>VLOOKUP($I65,Feuil1!$A$172:$I$1124,8,FALSE)</f>
        <v>0</v>
      </c>
      <c r="H65" s="41">
        <f>VLOOKUP($I65,Feuil1!$A$172:$I$1124,9,FALSE)</f>
        <v>0</v>
      </c>
      <c r="I65" s="26" t="str">
        <f>CONCATENATE($B$15,"-16")</f>
        <v>1G021M-16</v>
      </c>
    </row>
    <row r="66" spans="1:13" hidden="1" x14ac:dyDescent="0.2">
      <c r="A66" s="45" t="s">
        <v>31</v>
      </c>
      <c r="B66" s="62" t="s">
        <v>20</v>
      </c>
      <c r="C66" s="66">
        <f>VLOOKUP($I66,Feuil1!$A$172:$I$1124,4,FALSE)</f>
        <v>0.75992999999999999</v>
      </c>
      <c r="D66" s="3">
        <f>VLOOKUP($I66,Feuil1!$A$172:$I$1124,5,FALSE)</f>
        <v>0.69821999999999995</v>
      </c>
      <c r="E66" s="3">
        <f>VLOOKUP($I66,Feuil1!$A$172:$I$1124,6,FALSE)</f>
        <v>4.3149E-3</v>
      </c>
      <c r="F66" s="3">
        <f>VLOOKUP($I66,Feuil1!$A$172:$I$10124,7,FALSE)</f>
        <v>2.1989999999999999E-2</v>
      </c>
      <c r="G66" s="3">
        <f>VLOOKUP($I66,Feuil1!$A$172:$I$1124,8,FALSE)</f>
        <v>4.9017000000000002E-3</v>
      </c>
      <c r="H66" s="41">
        <f>VLOOKUP($I66,Feuil1!$A$172:$I$1124,9,FALSE)</f>
        <v>3.0498999999999998E-2</v>
      </c>
      <c r="I66" s="26" t="str">
        <f>CONCATENATE($B$15,"-17")</f>
        <v>1G021M-17</v>
      </c>
    </row>
    <row r="67" spans="1:13" hidden="1" x14ac:dyDescent="0.2">
      <c r="A67" s="45" t="s">
        <v>32</v>
      </c>
      <c r="B67" s="62" t="s">
        <v>33</v>
      </c>
      <c r="C67" s="66">
        <f>VLOOKUP($I67,Feuil1!$A$172:$I$1124,4,FALSE)</f>
        <v>0</v>
      </c>
      <c r="D67" s="3">
        <f>VLOOKUP($I67,Feuil1!$A$172:$I$1124,5,FALSE)</f>
        <v>0</v>
      </c>
      <c r="E67" s="3">
        <f>VLOOKUP($I67,Feuil1!$A$172:$I$1124,6,FALSE)</f>
        <v>0</v>
      </c>
      <c r="F67" s="3">
        <f>VLOOKUP($I67,Feuil1!$A$172:$I$10124,7,FALSE)</f>
        <v>0</v>
      </c>
      <c r="G67" s="3">
        <f>VLOOKUP($I67,Feuil1!$A$172:$I$1124,8,FALSE)</f>
        <v>0</v>
      </c>
      <c r="H67" s="41">
        <f>VLOOKUP($I67,Feuil1!$A$172:$I$1124,9,FALSE)</f>
        <v>0</v>
      </c>
      <c r="I67" s="26" t="str">
        <f>CONCATENATE($B$15,"-18")</f>
        <v>1G021M-18</v>
      </c>
    </row>
    <row r="68" spans="1:13" hidden="1" x14ac:dyDescent="0.2">
      <c r="A68" s="45" t="s">
        <v>34</v>
      </c>
      <c r="B68" s="62" t="s">
        <v>20</v>
      </c>
      <c r="C68" s="66">
        <f>VLOOKUP($I68,Feuil1!$A$172:$I$1124,4,FALSE)</f>
        <v>0</v>
      </c>
      <c r="D68" s="3">
        <f>VLOOKUP($I68,Feuil1!$A$172:$I$1124,5,FALSE)</f>
        <v>0</v>
      </c>
      <c r="E68" s="3">
        <f>VLOOKUP($I68,Feuil1!$A$172:$I$1124,6,FALSE)</f>
        <v>0</v>
      </c>
      <c r="F68" s="3">
        <f>VLOOKUP($I68,Feuil1!$A$172:$I$10124,7,FALSE)</f>
        <v>0</v>
      </c>
      <c r="G68" s="3">
        <f>VLOOKUP($I68,Feuil1!$A$172:$I$1124,8,FALSE)</f>
        <v>0</v>
      </c>
      <c r="H68" s="41">
        <f>VLOOKUP($I68,Feuil1!$A$172:$I$1124,9,FALSE)</f>
        <v>0</v>
      </c>
      <c r="I68" s="26" t="str">
        <f>CONCATENATE($B$15,"-19")</f>
        <v>1G021M-19</v>
      </c>
    </row>
    <row r="69" spans="1:13" hidden="1" x14ac:dyDescent="0.2">
      <c r="A69" s="45" t="s">
        <v>35</v>
      </c>
      <c r="B69" s="62" t="s">
        <v>20</v>
      </c>
      <c r="C69" s="66">
        <f>VLOOKUP($I69,Feuil1!$A$172:$I$1124,4,FALSE)</f>
        <v>0</v>
      </c>
      <c r="D69" s="3">
        <f>VLOOKUP($I69,Feuil1!$A$172:$I$1124,5,FALSE)</f>
        <v>0</v>
      </c>
      <c r="E69" s="3">
        <f>VLOOKUP($I69,Feuil1!$A$172:$I$1124,6,FALSE)</f>
        <v>0</v>
      </c>
      <c r="F69" s="3">
        <f>VLOOKUP($I69,Feuil1!$A$172:$I$10124,7,FALSE)</f>
        <v>0</v>
      </c>
      <c r="G69" s="3">
        <f>VLOOKUP($I69,Feuil1!$A$172:$I$1124,8,FALSE)</f>
        <v>0</v>
      </c>
      <c r="H69" s="41">
        <f>VLOOKUP($I69,Feuil1!$A$172:$I$1124,9,FALSE)</f>
        <v>0</v>
      </c>
      <c r="I69" s="26" t="str">
        <f>CONCATENATE($B$15,"-20")</f>
        <v>1G021M-20</v>
      </c>
    </row>
    <row r="70" spans="1:13" hidden="1" x14ac:dyDescent="0.2">
      <c r="A70" s="45" t="s">
        <v>36</v>
      </c>
      <c r="B70" s="62" t="s">
        <v>33</v>
      </c>
      <c r="C70" s="66">
        <f>VLOOKUP($I70,Feuil1!$A$172:$I$1124,4,FALSE)</f>
        <v>9.7186000000000008E-3</v>
      </c>
      <c r="D70" s="3">
        <f>VLOOKUP($I70,Feuil1!$A$172:$I$1124,5,FALSE)</f>
        <v>3.2190999999999999E-3</v>
      </c>
      <c r="E70" s="3">
        <f>VLOOKUP($I70,Feuil1!$A$172:$I$1124,6,FALSE)</f>
        <v>0</v>
      </c>
      <c r="F70" s="3">
        <f>VLOOKUP($I70,Feuil1!$A$172:$I$10124,7,FALSE)</f>
        <v>2.8289999999999999E-4</v>
      </c>
      <c r="G70" s="3">
        <f>VLOOKUP($I70,Feuil1!$A$172:$I$1124,8,FALSE)</f>
        <v>1.0923000000000001E-7</v>
      </c>
      <c r="H70" s="41">
        <f>VLOOKUP($I70,Feuil1!$A$172:$I$1124,9,FALSE)</f>
        <v>6.2164999999999998E-3</v>
      </c>
      <c r="I70" s="26" t="str">
        <f>CONCATENATE($B$15,"-21")</f>
        <v>1G021M-21</v>
      </c>
    </row>
    <row r="71" spans="1:13" hidden="1" x14ac:dyDescent="0.2">
      <c r="A71" s="45" t="s">
        <v>37</v>
      </c>
      <c r="B71" s="62" t="s">
        <v>33</v>
      </c>
      <c r="C71" s="66">
        <f>VLOOKUP($I71,Feuil1!$A$172:$I$1124,4,FALSE)</f>
        <v>1.992E-2</v>
      </c>
      <c r="D71" s="3">
        <f>VLOOKUP($I71,Feuil1!$A$172:$I$1124,5,FALSE)</f>
        <v>1.2296E-2</v>
      </c>
      <c r="E71" s="3">
        <f>VLOOKUP($I71,Feuil1!$A$172:$I$1124,6,FALSE)</f>
        <v>1.0857E-5</v>
      </c>
      <c r="F71" s="3">
        <f>VLOOKUP($I71,Feuil1!$A$172:$I$10124,7,FALSE)</f>
        <v>5.7656999999999999E-4</v>
      </c>
      <c r="G71" s="3">
        <f>VLOOKUP($I71,Feuil1!$A$172:$I$1124,8,FALSE)</f>
        <v>1.1849999999999999E-4</v>
      </c>
      <c r="H71" s="41">
        <f>VLOOKUP($I71,Feuil1!$A$172:$I$1124,9,FALSE)</f>
        <v>6.9182999999999996E-3</v>
      </c>
      <c r="I71" s="26" t="str">
        <f>CONCATENATE($B$15,"-22")</f>
        <v>1G021M-22</v>
      </c>
    </row>
    <row r="72" spans="1:13" hidden="1" x14ac:dyDescent="0.2">
      <c r="A72" s="45" t="s">
        <v>38</v>
      </c>
      <c r="B72" s="62" t="s">
        <v>33</v>
      </c>
      <c r="C72" s="66">
        <f>VLOOKUP($I72,Feuil1!$A$172:$I$1124,4,FALSE)</f>
        <v>1.4197E-4</v>
      </c>
      <c r="D72" s="3">
        <f>VLOOKUP($I72,Feuil1!$A$172:$I$1124,5,FALSE)</f>
        <v>1.3577000000000001E-4</v>
      </c>
      <c r="E72" s="3">
        <f>VLOOKUP($I72,Feuil1!$A$172:$I$1124,6,FALSE)</f>
        <v>7.7327999999999996E-9</v>
      </c>
      <c r="F72" s="3">
        <f>VLOOKUP($I72,Feuil1!$A$172:$I$10124,7,FALSE)</f>
        <v>4.0843E-6</v>
      </c>
      <c r="G72" s="3">
        <f>VLOOKUP($I72,Feuil1!$A$172:$I$1124,8,FALSE)</f>
        <v>1.7489999999999999E-6</v>
      </c>
      <c r="H72" s="41">
        <f>VLOOKUP($I72,Feuil1!$A$172:$I$1124,9,FALSE)</f>
        <v>3.6306000000000002E-7</v>
      </c>
      <c r="I72" s="26" t="str">
        <f>CONCATENATE($B$15,"-23")</f>
        <v>1G021M-23</v>
      </c>
    </row>
    <row r="73" spans="1:13" hidden="1" x14ac:dyDescent="0.2">
      <c r="A73" s="45" t="s">
        <v>39</v>
      </c>
      <c r="B73" s="62" t="s">
        <v>33</v>
      </c>
      <c r="C73" s="66">
        <f>VLOOKUP($I73,Feuil1!$A$172:$I$1124,4,FALSE)</f>
        <v>0</v>
      </c>
      <c r="D73" s="3">
        <f>VLOOKUP($I73,Feuil1!$A$172:$I$1124,5,FALSE)</f>
        <v>0</v>
      </c>
      <c r="E73" s="3">
        <f>VLOOKUP($I73,Feuil1!$A$172:$I$1124,6,FALSE)</f>
        <v>0</v>
      </c>
      <c r="F73" s="3">
        <f>VLOOKUP($I73,Feuil1!$A$172:$I$10124,7,FALSE)</f>
        <v>0</v>
      </c>
      <c r="G73" s="3">
        <f>VLOOKUP($I73,Feuil1!$A$172:$I$1124,8,FALSE)</f>
        <v>0</v>
      </c>
      <c r="H73" s="41">
        <f>VLOOKUP($I73,Feuil1!$A$172:$I$1124,9,FALSE)</f>
        <v>0</v>
      </c>
      <c r="I73" s="26" t="str">
        <f>CONCATENATE($B$15,"-24")</f>
        <v>1G021M-24</v>
      </c>
    </row>
    <row r="74" spans="1:13" hidden="1" x14ac:dyDescent="0.2">
      <c r="A74" s="45" t="s">
        <v>40</v>
      </c>
      <c r="B74" s="62" t="s">
        <v>33</v>
      </c>
      <c r="C74" s="66">
        <f>VLOOKUP($I74,Feuil1!$A$172:$I$1124,4,FALSE)</f>
        <v>0</v>
      </c>
      <c r="D74" s="3">
        <f>VLOOKUP($I74,Feuil1!$A$172:$I$1124,5,FALSE)</f>
        <v>0</v>
      </c>
      <c r="E74" s="3">
        <f>VLOOKUP($I74,Feuil1!$A$172:$I$1124,6,FALSE)</f>
        <v>0</v>
      </c>
      <c r="F74" s="3">
        <f>VLOOKUP($I74,Feuil1!$A$172:$I$10124,7,FALSE)</f>
        <v>0</v>
      </c>
      <c r="G74" s="3">
        <f>VLOOKUP($I74,Feuil1!$A$172:$I$1124,8,FALSE)</f>
        <v>0</v>
      </c>
      <c r="H74" s="41">
        <f>VLOOKUP($I74,Feuil1!$A$172:$I$1124,9,FALSE)</f>
        <v>0</v>
      </c>
      <c r="I74" s="26" t="str">
        <f>CONCATENATE($B$15,"-25")</f>
        <v>1G021M-25</v>
      </c>
    </row>
    <row r="75" spans="1:13" hidden="1" x14ac:dyDescent="0.2">
      <c r="A75" s="45" t="s">
        <v>41</v>
      </c>
      <c r="B75" s="62" t="s">
        <v>33</v>
      </c>
      <c r="C75" s="66">
        <f>VLOOKUP($I75,Feuil1!$A$172:$I$1124,4,FALSE)</f>
        <v>0</v>
      </c>
      <c r="D75" s="3">
        <f>VLOOKUP($I75,Feuil1!$A$172:$I$1124,5,FALSE)</f>
        <v>0</v>
      </c>
      <c r="E75" s="3">
        <f>VLOOKUP($I75,Feuil1!$A$172:$I$1124,6,FALSE)</f>
        <v>0</v>
      </c>
      <c r="F75" s="3">
        <f>VLOOKUP($I75,Feuil1!$A$172:$I$10124,7,FALSE)</f>
        <v>0</v>
      </c>
      <c r="G75" s="3">
        <f>VLOOKUP($I75,Feuil1!$A$172:$I$1124,8,FALSE)</f>
        <v>0</v>
      </c>
      <c r="H75" s="41">
        <f>VLOOKUP($I75,Feuil1!$A$172:$I$1124,9,FALSE)</f>
        <v>0</v>
      </c>
      <c r="I75" s="26" t="str">
        <f>CONCATENATE($B$15,"-26")</f>
        <v>1G021M-26</v>
      </c>
    </row>
    <row r="76" spans="1:13" ht="13.5" hidden="1" thickBot="1" x14ac:dyDescent="0.25">
      <c r="A76" s="50" t="s">
        <v>42</v>
      </c>
      <c r="B76" s="63" t="s">
        <v>20</v>
      </c>
      <c r="C76" s="67">
        <f>VLOOKUP($I76,Feuil1!$A$172:$I$1124,4,FALSE)</f>
        <v>0</v>
      </c>
      <c r="D76" s="19">
        <f>VLOOKUP($I76,Feuil1!$A$172:$I$1124,5,FALSE)</f>
        <v>0</v>
      </c>
      <c r="E76" s="19">
        <f>VLOOKUP($I76,Feuil1!$A$172:$I$1124,6,FALSE)</f>
        <v>0</v>
      </c>
      <c r="F76" s="19">
        <f>VLOOKUP($I76,Feuil1!$A$172:$I$10124,7,FALSE)</f>
        <v>0</v>
      </c>
      <c r="G76" s="19">
        <f>VLOOKUP($I76,Feuil1!$A$172:$I$1124,8,FALSE)</f>
        <v>0</v>
      </c>
      <c r="H76" s="44">
        <f>VLOOKUP($I76,Feuil1!$A$172:$I$1124,9,FALSE)</f>
        <v>0</v>
      </c>
      <c r="I76" s="26" t="str">
        <f>CONCATENATE($B$15,"-27")</f>
        <v>1G021M-27</v>
      </c>
    </row>
    <row r="77" spans="1:13" x14ac:dyDescent="0.2">
      <c r="A77" s="47"/>
      <c r="B77" s="48"/>
      <c r="C77" s="48"/>
      <c r="D77" s="48"/>
      <c r="E77" s="48"/>
      <c r="F77" s="48"/>
      <c r="G77" s="48"/>
      <c r="H77" s="49"/>
    </row>
    <row r="78" spans="1:13" ht="27" customHeight="1" thickBot="1" x14ac:dyDescent="0.25">
      <c r="A78" s="104" t="str">
        <f>B11</f>
        <v>B1150</v>
      </c>
      <c r="B78" s="105"/>
      <c r="C78" s="105"/>
      <c r="D78" s="105"/>
      <c r="E78" s="105"/>
      <c r="F78" s="105"/>
      <c r="G78" s="105"/>
      <c r="H78" s="106"/>
    </row>
    <row r="79" spans="1:13" ht="13.5" thickBot="1" x14ac:dyDescent="0.25">
      <c r="A79" s="4" t="s">
        <v>6</v>
      </c>
      <c r="B79" s="5" t="s">
        <v>0</v>
      </c>
      <c r="C79" s="54" t="s">
        <v>7</v>
      </c>
      <c r="D79" s="56" t="s">
        <v>1</v>
      </c>
      <c r="E79" s="56" t="s">
        <v>2</v>
      </c>
      <c r="F79" s="56" t="s">
        <v>3</v>
      </c>
      <c r="G79" s="56" t="s">
        <v>4</v>
      </c>
      <c r="H79" s="57" t="s">
        <v>5</v>
      </c>
    </row>
    <row r="80" spans="1:13" x14ac:dyDescent="0.2">
      <c r="A80" s="40" t="s">
        <v>8</v>
      </c>
      <c r="B80" s="69" t="s">
        <v>9</v>
      </c>
      <c r="C80" s="65">
        <f>C20+$B$14*C50</f>
        <v>0.43870599999999998</v>
      </c>
      <c r="D80" s="59">
        <f t="shared" ref="D80:H80" si="0">D20+$B$14*D50</f>
        <v>0.30385199999999996</v>
      </c>
      <c r="E80" s="59">
        <f t="shared" si="0"/>
        <v>5.9520099999999998E-3</v>
      </c>
      <c r="F80" s="59">
        <f t="shared" si="0"/>
        <v>2.1297200000000002E-2</v>
      </c>
      <c r="G80" s="59">
        <f t="shared" si="0"/>
        <v>5.7923000000000001E-5</v>
      </c>
      <c r="H80" s="60">
        <f t="shared" si="0"/>
        <v>0.1075536</v>
      </c>
      <c r="M80" s="28"/>
    </row>
    <row r="81" spans="1:13" x14ac:dyDescent="0.2">
      <c r="A81" s="42" t="s">
        <v>10</v>
      </c>
      <c r="B81" s="69" t="s">
        <v>11</v>
      </c>
      <c r="C81" s="66">
        <f t="shared" ref="C81:H81" si="1">C21+$B$14*C51</f>
        <v>5.9103999999999998E-8</v>
      </c>
      <c r="D81" s="3">
        <f t="shared" si="1"/>
        <v>5.3201500000000002E-8</v>
      </c>
      <c r="E81" s="3">
        <f t="shared" si="1"/>
        <v>1.206002E-11</v>
      </c>
      <c r="F81" s="3">
        <f t="shared" si="1"/>
        <v>1.56128E-9</v>
      </c>
      <c r="G81" s="3">
        <f t="shared" si="1"/>
        <v>8.2776000000000002E-11</v>
      </c>
      <c r="H81" s="41">
        <f t="shared" si="1"/>
        <v>4.2465699999999993E-9</v>
      </c>
      <c r="M81" s="28"/>
    </row>
    <row r="82" spans="1:13" x14ac:dyDescent="0.2">
      <c r="A82" s="42" t="s">
        <v>12</v>
      </c>
      <c r="B82" s="69" t="s">
        <v>45</v>
      </c>
      <c r="C82" s="66">
        <f>C22+$B$14*C52</f>
        <v>6.27554E-4</v>
      </c>
      <c r="D82" s="3">
        <f t="shared" ref="D82:H82" si="2">D22+$B$14*D52</f>
        <v>4.9672500000000005E-4</v>
      </c>
      <c r="E82" s="3">
        <f t="shared" si="2"/>
        <v>2.67469E-5</v>
      </c>
      <c r="F82" s="3">
        <f t="shared" si="2"/>
        <v>1.51843E-5</v>
      </c>
      <c r="G82" s="3">
        <f t="shared" si="2"/>
        <v>2.1540999999999999E-7</v>
      </c>
      <c r="H82" s="41">
        <f t="shared" si="2"/>
        <v>8.8681E-5</v>
      </c>
    </row>
    <row r="83" spans="1:13" x14ac:dyDescent="0.2">
      <c r="A83" s="42" t="s">
        <v>13</v>
      </c>
      <c r="B83" s="69" t="s">
        <v>14</v>
      </c>
      <c r="C83" s="66">
        <f t="shared" ref="C83:H83" si="3">C23+$B$14*C53</f>
        <v>1.93341E-4</v>
      </c>
      <c r="D83" s="3">
        <f t="shared" si="3"/>
        <v>9.1606999999999992E-5</v>
      </c>
      <c r="E83" s="3">
        <f t="shared" si="3"/>
        <v>6.1464899999999997E-6</v>
      </c>
      <c r="F83" s="3">
        <f t="shared" si="3"/>
        <v>1.848069E-5</v>
      </c>
      <c r="G83" s="3">
        <f t="shared" si="3"/>
        <v>1.9639000000000001E-8</v>
      </c>
      <c r="H83" s="41">
        <f t="shared" si="3"/>
        <v>7.7085500000000006E-5</v>
      </c>
    </row>
    <row r="84" spans="1:13" x14ac:dyDescent="0.2">
      <c r="A84" s="42" t="s">
        <v>15</v>
      </c>
      <c r="B84" s="69" t="s">
        <v>16</v>
      </c>
      <c r="C84" s="66">
        <f t="shared" ref="C84:H84" si="4">C24+$B$14*C54</f>
        <v>8.9544999999999997E-5</v>
      </c>
      <c r="D84" s="3">
        <f t="shared" si="4"/>
        <v>7.4379200000000001E-5</v>
      </c>
      <c r="E84" s="3">
        <f t="shared" si="4"/>
        <v>1.9005529999999998E-6</v>
      </c>
      <c r="F84" s="3">
        <f t="shared" si="4"/>
        <v>4.2244899999999993E-6</v>
      </c>
      <c r="G84" s="3">
        <f t="shared" si="4"/>
        <v>1.2468E-8</v>
      </c>
      <c r="H84" s="41">
        <f t="shared" si="4"/>
        <v>9.0282600000000002E-6</v>
      </c>
    </row>
    <row r="85" spans="1:13" x14ac:dyDescent="0.2">
      <c r="A85" s="42" t="s">
        <v>17</v>
      </c>
      <c r="B85" s="69" t="s">
        <v>18</v>
      </c>
      <c r="C85" s="66">
        <f t="shared" ref="C85:H85" si="5">C25+$B$14*C55</f>
        <v>1.1606644999999999E-6</v>
      </c>
      <c r="D85" s="3">
        <f t="shared" si="5"/>
        <v>1.1564315E-6</v>
      </c>
      <c r="E85" s="3">
        <f t="shared" si="5"/>
        <v>2.3823899999999999E-10</v>
      </c>
      <c r="F85" s="3">
        <f t="shared" si="5"/>
        <v>1.3672900000000001E-9</v>
      </c>
      <c r="G85" s="3">
        <f t="shared" si="5"/>
        <v>2.8261E-11</v>
      </c>
      <c r="H85" s="41">
        <f t="shared" si="5"/>
        <v>2.6676300000000002E-9</v>
      </c>
    </row>
    <row r="86" spans="1:13" x14ac:dyDescent="0.2">
      <c r="A86" s="42" t="s">
        <v>19</v>
      </c>
      <c r="B86" s="69" t="s">
        <v>20</v>
      </c>
      <c r="C86" s="66">
        <f t="shared" ref="C86:H86" si="6">C26+$B$14*C56</f>
        <v>3.9970000000000003</v>
      </c>
      <c r="D86" s="3">
        <f t="shared" si="6"/>
        <v>3.49031</v>
      </c>
      <c r="E86" s="3">
        <f t="shared" si="6"/>
        <v>8.3640099999999995E-2</v>
      </c>
      <c r="F86" s="3">
        <f t="shared" si="6"/>
        <v>0.10891799999999999</v>
      </c>
      <c r="G86" s="3">
        <f t="shared" si="6"/>
        <v>6.6600000000000003E-4</v>
      </c>
      <c r="H86" s="41">
        <f t="shared" si="6"/>
        <v>0.313444</v>
      </c>
    </row>
    <row r="87" spans="1:13" x14ac:dyDescent="0.2">
      <c r="A87" s="42" t="s">
        <v>21</v>
      </c>
      <c r="B87" s="69" t="s">
        <v>20</v>
      </c>
      <c r="C87" s="66">
        <f t="shared" ref="C87:H87" si="7">C27+$B$14*C57</f>
        <v>16.161079999999998</v>
      </c>
      <c r="D87" s="3">
        <f t="shared" si="7"/>
        <v>15.08085</v>
      </c>
      <c r="E87" s="3">
        <f t="shared" si="7"/>
        <v>8.4176699999999993E-2</v>
      </c>
      <c r="F87" s="3">
        <f t="shared" si="7"/>
        <v>0.45375599999999999</v>
      </c>
      <c r="G87" s="3">
        <f t="shared" si="7"/>
        <v>5.2848000000000001E-3</v>
      </c>
      <c r="H87" s="41">
        <f t="shared" si="7"/>
        <v>0.53675100000000009</v>
      </c>
    </row>
    <row r="88" spans="1:13" x14ac:dyDescent="0.2">
      <c r="A88" s="42" t="s">
        <v>22</v>
      </c>
      <c r="B88" s="69" t="s">
        <v>23</v>
      </c>
      <c r="C88" s="66">
        <f t="shared" ref="C88:H88" si="8">C28+$B$14*C58</f>
        <v>0.30193000000000003</v>
      </c>
      <c r="D88" s="3">
        <f t="shared" si="8"/>
        <v>0.29169</v>
      </c>
      <c r="E88" s="3">
        <f t="shared" si="8"/>
        <v>5.3279799999999995E-7</v>
      </c>
      <c r="F88" s="3">
        <f t="shared" si="8"/>
        <v>8.7566999999999992E-3</v>
      </c>
      <c r="G88" s="3">
        <f t="shared" si="8"/>
        <v>1.3718999999999999E-3</v>
      </c>
      <c r="H88" s="41">
        <f t="shared" si="8"/>
        <v>1.0280719999999999E-4</v>
      </c>
    </row>
    <row r="89" spans="1:13" x14ac:dyDescent="0.2">
      <c r="A89" s="42" t="s">
        <v>24</v>
      </c>
      <c r="B89" s="69" t="s">
        <v>23</v>
      </c>
      <c r="C89" s="66">
        <f t="shared" ref="C89:H89" si="9">C29+$B$14*C59</f>
        <v>142.61699999999999</v>
      </c>
      <c r="D89" s="3">
        <f t="shared" si="9"/>
        <v>20.3628</v>
      </c>
      <c r="E89" s="3">
        <f t="shared" si="9"/>
        <v>0.97902199999999995</v>
      </c>
      <c r="F89" s="3">
        <f t="shared" si="9"/>
        <v>4.2015399999999996</v>
      </c>
      <c r="G89" s="3">
        <f t="shared" si="9"/>
        <v>2.9318999999999999E-3</v>
      </c>
      <c r="H89" s="41">
        <f t="shared" si="9"/>
        <v>117.06830000000001</v>
      </c>
    </row>
    <row r="90" spans="1:13" ht="13.5" thickBot="1" x14ac:dyDescent="0.25">
      <c r="A90" s="43" t="s">
        <v>25</v>
      </c>
      <c r="B90" s="63" t="s">
        <v>23</v>
      </c>
      <c r="C90" s="67">
        <f t="shared" ref="C90:H90" si="10">C30+$B$14*C60</f>
        <v>60.5381</v>
      </c>
      <c r="D90" s="19">
        <f t="shared" si="10"/>
        <v>54.7224</v>
      </c>
      <c r="E90" s="19">
        <f t="shared" si="10"/>
        <v>0.244036</v>
      </c>
      <c r="F90" s="19">
        <f t="shared" si="10"/>
        <v>1.8394760000000001</v>
      </c>
      <c r="G90" s="19">
        <f t="shared" si="10"/>
        <v>1.9304000000000001E-3</v>
      </c>
      <c r="H90" s="44">
        <f t="shared" si="10"/>
        <v>3.7304399999999998</v>
      </c>
    </row>
    <row r="91" spans="1:13" x14ac:dyDescent="0.2">
      <c r="A91" s="45" t="s">
        <v>26</v>
      </c>
      <c r="B91" s="70" t="s">
        <v>20</v>
      </c>
      <c r="C91" s="68">
        <f t="shared" ref="C91:H91" si="11">C31+$B$14*C61</f>
        <v>4.7262999999999999E-2</v>
      </c>
      <c r="D91" s="6">
        <f t="shared" si="11"/>
        <v>4.1855000000000003E-2</v>
      </c>
      <c r="E91" s="6">
        <f t="shared" si="11"/>
        <v>1.121781E-4</v>
      </c>
      <c r="F91" s="6">
        <f t="shared" si="11"/>
        <v>1.2044200000000001E-3</v>
      </c>
      <c r="G91" s="6">
        <f t="shared" si="11"/>
        <v>3.8314000000000002E-4</v>
      </c>
      <c r="H91" s="46">
        <f t="shared" si="11"/>
        <v>3.7081699999999998E-3</v>
      </c>
    </row>
    <row r="92" spans="1:13" x14ac:dyDescent="0.2">
      <c r="A92" s="45" t="s">
        <v>27</v>
      </c>
      <c r="B92" s="69" t="s">
        <v>20</v>
      </c>
      <c r="C92" s="66">
        <f t="shared" ref="C92:H92" si="12">C32+$B$14*C62</f>
        <v>7.6245999999999994E-2</v>
      </c>
      <c r="D92" s="3">
        <f t="shared" si="12"/>
        <v>7.6245999999999994E-2</v>
      </c>
      <c r="E92" s="3">
        <f t="shared" si="12"/>
        <v>0</v>
      </c>
      <c r="F92" s="3">
        <f t="shared" si="12"/>
        <v>0</v>
      </c>
      <c r="G92" s="3">
        <f t="shared" si="12"/>
        <v>0</v>
      </c>
      <c r="H92" s="41">
        <f t="shared" si="12"/>
        <v>0</v>
      </c>
    </row>
    <row r="93" spans="1:13" x14ac:dyDescent="0.2">
      <c r="A93" s="45" t="s">
        <v>28</v>
      </c>
      <c r="B93" s="69" t="s">
        <v>20</v>
      </c>
      <c r="C93" s="66">
        <f t="shared" ref="C93:H93" si="13">C33+$B$14*C63</f>
        <v>0.12350800000000001</v>
      </c>
      <c r="D93" s="3">
        <f t="shared" si="13"/>
        <v>0.11810000000000001</v>
      </c>
      <c r="E93" s="3">
        <f t="shared" si="13"/>
        <v>1.121781E-4</v>
      </c>
      <c r="F93" s="3">
        <f t="shared" si="13"/>
        <v>1.2044200000000001E-3</v>
      </c>
      <c r="G93" s="3">
        <f t="shared" si="13"/>
        <v>3.8314000000000002E-4</v>
      </c>
      <c r="H93" s="41">
        <f t="shared" si="13"/>
        <v>3.7081699999999998E-3</v>
      </c>
    </row>
    <row r="94" spans="1:13" x14ac:dyDescent="0.2">
      <c r="A94" s="45" t="s">
        <v>29</v>
      </c>
      <c r="B94" s="69" t="s">
        <v>20</v>
      </c>
      <c r="C94" s="66">
        <f t="shared" ref="C94:H94" si="14">C34+$B$14*C64</f>
        <v>14.65452</v>
      </c>
      <c r="D94" s="3">
        <f t="shared" si="14"/>
        <v>13.618639999999999</v>
      </c>
      <c r="E94" s="3">
        <f t="shared" si="14"/>
        <v>8.4063899999999997E-2</v>
      </c>
      <c r="F94" s="3">
        <f t="shared" si="14"/>
        <v>0.41352299999999997</v>
      </c>
      <c r="G94" s="3">
        <f t="shared" si="14"/>
        <v>4.9017000000000002E-3</v>
      </c>
      <c r="H94" s="41">
        <f t="shared" si="14"/>
        <v>0.53303900000000004</v>
      </c>
    </row>
    <row r="95" spans="1:13" x14ac:dyDescent="0.2">
      <c r="A95" s="45" t="s">
        <v>30</v>
      </c>
      <c r="B95" s="69" t="s">
        <v>20</v>
      </c>
      <c r="C95" s="66">
        <f t="shared" ref="C95:H95" si="15">C35+$B$14*C65</f>
        <v>1.3825099999999999</v>
      </c>
      <c r="D95" s="3">
        <f t="shared" si="15"/>
        <v>1.34348</v>
      </c>
      <c r="E95" s="3">
        <f t="shared" si="15"/>
        <v>0</v>
      </c>
      <c r="F95" s="3">
        <f t="shared" si="15"/>
        <v>3.9035500000000001E-2</v>
      </c>
      <c r="G95" s="3">
        <f t="shared" si="15"/>
        <v>0</v>
      </c>
      <c r="H95" s="41">
        <f t="shared" si="15"/>
        <v>0</v>
      </c>
    </row>
    <row r="96" spans="1:13" x14ac:dyDescent="0.2">
      <c r="A96" s="45" t="s">
        <v>31</v>
      </c>
      <c r="B96" s="69" t="s">
        <v>20</v>
      </c>
      <c r="C96" s="66">
        <f t="shared" ref="C96:H96" si="16">C36+$B$14*C66</f>
        <v>16.036929999999998</v>
      </c>
      <c r="D96" s="3">
        <f t="shared" si="16"/>
        <v>14.962219999999999</v>
      </c>
      <c r="E96" s="3">
        <f t="shared" si="16"/>
        <v>8.4063899999999997E-2</v>
      </c>
      <c r="F96" s="3">
        <f t="shared" si="16"/>
        <v>0.45255000000000001</v>
      </c>
      <c r="G96" s="3">
        <f t="shared" si="16"/>
        <v>4.9017000000000002E-3</v>
      </c>
      <c r="H96" s="41">
        <f t="shared" si="16"/>
        <v>0.53303900000000004</v>
      </c>
    </row>
    <row r="97" spans="1:8" x14ac:dyDescent="0.2">
      <c r="A97" s="45" t="s">
        <v>32</v>
      </c>
      <c r="B97" s="69" t="s">
        <v>33</v>
      </c>
      <c r="C97" s="66">
        <f t="shared" ref="C97:H97" si="17">C37+$B$14*C67</f>
        <v>1.555E-2</v>
      </c>
      <c r="D97" s="3">
        <f t="shared" si="17"/>
        <v>1.5257E-2</v>
      </c>
      <c r="E97" s="3">
        <f t="shared" si="17"/>
        <v>0</v>
      </c>
      <c r="F97" s="3">
        <f t="shared" si="17"/>
        <v>2.9258000000000002E-4</v>
      </c>
      <c r="G97" s="3">
        <f t="shared" si="17"/>
        <v>0</v>
      </c>
      <c r="H97" s="41">
        <f t="shared" si="17"/>
        <v>0</v>
      </c>
    </row>
    <row r="98" spans="1:8" x14ac:dyDescent="0.2">
      <c r="A98" s="45" t="s">
        <v>34</v>
      </c>
      <c r="B98" s="69" t="s">
        <v>20</v>
      </c>
      <c r="C98" s="66">
        <f t="shared" ref="C98:H98" si="18">C38+$B$14*C68</f>
        <v>0</v>
      </c>
      <c r="D98" s="3">
        <f t="shared" si="18"/>
        <v>0</v>
      </c>
      <c r="E98" s="3">
        <f t="shared" si="18"/>
        <v>0</v>
      </c>
      <c r="F98" s="3">
        <f t="shared" si="18"/>
        <v>0</v>
      </c>
      <c r="G98" s="3">
        <f t="shared" si="18"/>
        <v>0</v>
      </c>
      <c r="H98" s="41">
        <f t="shared" si="18"/>
        <v>0</v>
      </c>
    </row>
    <row r="99" spans="1:8" x14ac:dyDescent="0.2">
      <c r="A99" s="45" t="s">
        <v>35</v>
      </c>
      <c r="B99" s="69" t="s">
        <v>20</v>
      </c>
      <c r="C99" s="66">
        <f t="shared" ref="C99:H99" si="19">C39+$B$14*C69</f>
        <v>0</v>
      </c>
      <c r="D99" s="3">
        <f t="shared" si="19"/>
        <v>0</v>
      </c>
      <c r="E99" s="3">
        <f t="shared" si="19"/>
        <v>0</v>
      </c>
      <c r="F99" s="3">
        <f t="shared" si="19"/>
        <v>0</v>
      </c>
      <c r="G99" s="3">
        <f t="shared" si="19"/>
        <v>0</v>
      </c>
      <c r="H99" s="41">
        <f t="shared" si="19"/>
        <v>0</v>
      </c>
    </row>
    <row r="100" spans="1:8" x14ac:dyDescent="0.2">
      <c r="A100" s="45" t="s">
        <v>36</v>
      </c>
      <c r="B100" s="69" t="s">
        <v>33</v>
      </c>
      <c r="C100" s="66">
        <f t="shared" ref="C100:H100" si="20">C40+$B$14*C70</f>
        <v>0.2143786</v>
      </c>
      <c r="D100" s="3">
        <f t="shared" si="20"/>
        <v>0.1020621</v>
      </c>
      <c r="E100" s="3">
        <f t="shared" si="20"/>
        <v>0</v>
      </c>
      <c r="F100" s="3">
        <f t="shared" si="20"/>
        <v>3.6725999999999998E-3</v>
      </c>
      <c r="G100" s="3">
        <f t="shared" si="20"/>
        <v>1.0923000000000001E-7</v>
      </c>
      <c r="H100" s="41">
        <f t="shared" si="20"/>
        <v>0.10864649999999999</v>
      </c>
    </row>
    <row r="101" spans="1:8" x14ac:dyDescent="0.2">
      <c r="A101" s="45" t="s">
        <v>37</v>
      </c>
      <c r="B101" s="69" t="s">
        <v>33</v>
      </c>
      <c r="C101" s="66">
        <f t="shared" ref="C101:H101" si="21">C41+$B$14*C71</f>
        <v>0.21639999999999998</v>
      </c>
      <c r="D101" s="3">
        <f t="shared" si="21"/>
        <v>8.4974000000000008E-2</v>
      </c>
      <c r="E101" s="3">
        <f t="shared" si="21"/>
        <v>2.1151699999999999E-4</v>
      </c>
      <c r="F101" s="3">
        <f t="shared" si="21"/>
        <v>1.018137E-2</v>
      </c>
      <c r="G101" s="3">
        <f t="shared" si="21"/>
        <v>1.1849999999999999E-4</v>
      </c>
      <c r="H101" s="41">
        <f t="shared" si="21"/>
        <v>0.12091830000000001</v>
      </c>
    </row>
    <row r="102" spans="1:8" x14ac:dyDescent="0.2">
      <c r="A102" s="45" t="s">
        <v>38</v>
      </c>
      <c r="B102" s="69" t="s">
        <v>33</v>
      </c>
      <c r="C102" s="66">
        <f t="shared" ref="C102:H102" si="22">C42+$B$14*C72</f>
        <v>4.0100999999999998E-4</v>
      </c>
      <c r="D102" s="3">
        <f t="shared" si="22"/>
        <v>3.8257999999999999E-4</v>
      </c>
      <c r="E102" s="3">
        <f t="shared" si="22"/>
        <v>1.5065280000000001E-7</v>
      </c>
      <c r="F102" s="3">
        <f t="shared" si="22"/>
        <v>1.01898E-5</v>
      </c>
      <c r="G102" s="3">
        <f t="shared" si="22"/>
        <v>1.7489999999999999E-6</v>
      </c>
      <c r="H102" s="41">
        <f t="shared" si="22"/>
        <v>6.3454599999999994E-6</v>
      </c>
    </row>
    <row r="103" spans="1:8" x14ac:dyDescent="0.2">
      <c r="A103" s="45" t="s">
        <v>39</v>
      </c>
      <c r="B103" s="69" t="s">
        <v>33</v>
      </c>
      <c r="C103" s="66">
        <f t="shared" ref="C103:H103" si="23">C43+$B$14*C73</f>
        <v>0</v>
      </c>
      <c r="D103" s="3">
        <f t="shared" si="23"/>
        <v>0</v>
      </c>
      <c r="E103" s="3">
        <f t="shared" si="23"/>
        <v>0</v>
      </c>
      <c r="F103" s="3">
        <f t="shared" si="23"/>
        <v>0</v>
      </c>
      <c r="G103" s="3">
        <f t="shared" si="23"/>
        <v>0</v>
      </c>
      <c r="H103" s="41">
        <f t="shared" si="23"/>
        <v>0</v>
      </c>
    </row>
    <row r="104" spans="1:8" x14ac:dyDescent="0.2">
      <c r="A104" s="45" t="s">
        <v>40</v>
      </c>
      <c r="B104" s="69" t="s">
        <v>33</v>
      </c>
      <c r="C104" s="66">
        <f t="shared" ref="C104:H104" si="24">C44+$B$14*C74</f>
        <v>4.3359999999999996E-3</v>
      </c>
      <c r="D104" s="3">
        <f t="shared" si="24"/>
        <v>0</v>
      </c>
      <c r="E104" s="3">
        <f t="shared" si="24"/>
        <v>0</v>
      </c>
      <c r="F104" s="3">
        <f t="shared" si="24"/>
        <v>4.3359999999999996E-3</v>
      </c>
      <c r="G104" s="3">
        <f t="shared" si="24"/>
        <v>0</v>
      </c>
      <c r="H104" s="41">
        <f t="shared" si="24"/>
        <v>0</v>
      </c>
    </row>
    <row r="105" spans="1:8" x14ac:dyDescent="0.2">
      <c r="A105" s="45" t="s">
        <v>41</v>
      </c>
      <c r="B105" s="69" t="s">
        <v>33</v>
      </c>
      <c r="C105" s="66">
        <f t="shared" ref="C105:H105" si="25">C45+$B$14*C75</f>
        <v>0</v>
      </c>
      <c r="D105" s="3">
        <f t="shared" si="25"/>
        <v>0</v>
      </c>
      <c r="E105" s="3">
        <f t="shared" si="25"/>
        <v>0</v>
      </c>
      <c r="F105" s="3">
        <f t="shared" si="25"/>
        <v>0</v>
      </c>
      <c r="G105" s="3">
        <f t="shared" si="25"/>
        <v>0</v>
      </c>
      <c r="H105" s="41">
        <f t="shared" si="25"/>
        <v>0</v>
      </c>
    </row>
    <row r="106" spans="1:8" ht="13.5" thickBot="1" x14ac:dyDescent="0.25">
      <c r="A106" s="50" t="s">
        <v>42</v>
      </c>
      <c r="B106" s="63" t="s">
        <v>20</v>
      </c>
      <c r="C106" s="67">
        <f t="shared" ref="C106:H106" si="26">C46+$B$14*C76</f>
        <v>5.4895999999999999E-3</v>
      </c>
      <c r="D106" s="19">
        <f t="shared" si="26"/>
        <v>0</v>
      </c>
      <c r="E106" s="19">
        <f t="shared" si="26"/>
        <v>0</v>
      </c>
      <c r="F106" s="19">
        <f t="shared" si="26"/>
        <v>5.4895999999999999E-3</v>
      </c>
      <c r="G106" s="19">
        <f t="shared" si="26"/>
        <v>0</v>
      </c>
      <c r="H106" s="44">
        <f t="shared" si="26"/>
        <v>0</v>
      </c>
    </row>
  </sheetData>
  <mergeCells count="14">
    <mergeCell ref="A18:H18"/>
    <mergeCell ref="A48:H48"/>
    <mergeCell ref="A78:H78"/>
    <mergeCell ref="B11:D11"/>
    <mergeCell ref="B15:D15"/>
    <mergeCell ref="A17:H17"/>
    <mergeCell ref="B12:D12"/>
    <mergeCell ref="B13:D13"/>
    <mergeCell ref="B14:D14"/>
    <mergeCell ref="A1:H1"/>
    <mergeCell ref="A7:H7"/>
    <mergeCell ref="A2:H2"/>
    <mergeCell ref="A3:H3"/>
    <mergeCell ref="A5:H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Feuil1!$A$7:$A$165</xm:f>
          </x14:formula1>
          <xm:sqref>B11:D11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8"/>
  <sheetViews>
    <sheetView topLeftCell="A94" zoomScale="120" zoomScaleNormal="120" workbookViewId="0">
      <selection activeCell="A125" sqref="A125"/>
    </sheetView>
  </sheetViews>
  <sheetFormatPr baseColWidth="10" defaultRowHeight="12.75" x14ac:dyDescent="0.2"/>
  <cols>
    <col min="1" max="1" width="21.28515625" customWidth="1"/>
    <col min="2" max="2" width="60" bestFit="1" customWidth="1"/>
  </cols>
  <sheetData>
    <row r="1" spans="1:9" ht="13.5" thickBot="1" x14ac:dyDescent="0.25"/>
    <row r="2" spans="1:9" ht="18.75" thickBot="1" x14ac:dyDescent="0.25">
      <c r="A2" s="71" t="s">
        <v>43</v>
      </c>
      <c r="B2" s="52"/>
      <c r="C2" s="52"/>
      <c r="D2" s="52"/>
      <c r="E2" s="52"/>
      <c r="F2" s="52"/>
      <c r="G2" s="52"/>
      <c r="H2" s="52"/>
      <c r="I2" s="53"/>
    </row>
    <row r="3" spans="1:9" ht="13.5" thickBot="1" x14ac:dyDescent="0.25"/>
    <row r="4" spans="1:9" ht="18.75" thickBot="1" x14ac:dyDescent="0.25">
      <c r="A4" s="51" t="s">
        <v>49</v>
      </c>
      <c r="B4" s="52"/>
      <c r="C4" s="52"/>
      <c r="D4" s="52"/>
      <c r="E4" s="52"/>
      <c r="F4" s="52"/>
      <c r="G4" s="52"/>
      <c r="H4" s="52"/>
      <c r="I4" s="53"/>
    </row>
    <row r="5" spans="1:9" ht="13.5" thickBot="1" x14ac:dyDescent="0.25"/>
    <row r="6" spans="1:9" ht="26.25" thickBot="1" x14ac:dyDescent="0.25">
      <c r="A6" s="115" t="s">
        <v>854</v>
      </c>
      <c r="B6" s="115" t="s">
        <v>51</v>
      </c>
      <c r="C6" s="115" t="s">
        <v>709</v>
      </c>
      <c r="D6" s="115" t="s">
        <v>855</v>
      </c>
      <c r="E6" s="115" t="s">
        <v>50</v>
      </c>
    </row>
    <row r="7" spans="1:9" ht="13.5" thickBot="1" x14ac:dyDescent="0.25">
      <c r="A7" s="116" t="s">
        <v>717</v>
      </c>
      <c r="B7" s="116">
        <v>4</v>
      </c>
      <c r="C7" s="116" t="s">
        <v>52</v>
      </c>
      <c r="D7" s="116">
        <v>1</v>
      </c>
      <c r="E7" s="116" t="s">
        <v>53</v>
      </c>
    </row>
    <row r="8" spans="1:9" ht="13.5" thickBot="1" x14ac:dyDescent="0.25">
      <c r="A8" s="117" t="s">
        <v>718</v>
      </c>
      <c r="B8" s="117">
        <v>6</v>
      </c>
      <c r="C8" s="117" t="s">
        <v>52</v>
      </c>
      <c r="D8" s="117">
        <v>1</v>
      </c>
      <c r="E8" s="117" t="s">
        <v>55</v>
      </c>
    </row>
    <row r="9" spans="1:9" ht="13.5" thickBot="1" x14ac:dyDescent="0.25">
      <c r="A9" s="116" t="s">
        <v>719</v>
      </c>
      <c r="B9" s="116">
        <v>8</v>
      </c>
      <c r="C9" s="116" t="s">
        <v>52</v>
      </c>
      <c r="D9" s="116">
        <v>1</v>
      </c>
      <c r="E9" s="116" t="s">
        <v>57</v>
      </c>
    </row>
    <row r="10" spans="1:9" ht="13.5" thickBot="1" x14ac:dyDescent="0.25">
      <c r="A10" s="117" t="s">
        <v>720</v>
      </c>
      <c r="B10" s="117">
        <v>12</v>
      </c>
      <c r="C10" s="117" t="s">
        <v>52</v>
      </c>
      <c r="D10" s="117">
        <v>1</v>
      </c>
      <c r="E10" s="117" t="s">
        <v>59</v>
      </c>
    </row>
    <row r="11" spans="1:9" ht="13.5" thickBot="1" x14ac:dyDescent="0.25">
      <c r="A11" s="116" t="s">
        <v>721</v>
      </c>
      <c r="B11" s="116">
        <v>16</v>
      </c>
      <c r="C11" s="116" t="s">
        <v>61</v>
      </c>
      <c r="D11" s="116">
        <v>2</v>
      </c>
      <c r="E11" s="116" t="s">
        <v>57</v>
      </c>
    </row>
    <row r="12" spans="1:9" ht="13.5" thickBot="1" x14ac:dyDescent="0.25">
      <c r="A12" s="117" t="s">
        <v>722</v>
      </c>
      <c r="B12" s="117">
        <v>24</v>
      </c>
      <c r="C12" s="117" t="s">
        <v>61</v>
      </c>
      <c r="D12" s="117">
        <v>2</v>
      </c>
      <c r="E12" s="117" t="s">
        <v>59</v>
      </c>
    </row>
    <row r="13" spans="1:9" ht="13.5" thickBot="1" x14ac:dyDescent="0.25">
      <c r="A13" s="116" t="s">
        <v>734</v>
      </c>
      <c r="B13" s="116">
        <v>48</v>
      </c>
      <c r="C13" s="116" t="s">
        <v>67</v>
      </c>
      <c r="D13" s="116">
        <v>4</v>
      </c>
      <c r="E13" s="116">
        <v>120734</v>
      </c>
    </row>
    <row r="14" spans="1:9" ht="13.5" thickBot="1" x14ac:dyDescent="0.25">
      <c r="A14" s="117" t="s">
        <v>54</v>
      </c>
      <c r="B14" s="117">
        <v>4</v>
      </c>
      <c r="C14" s="117" t="s">
        <v>52</v>
      </c>
      <c r="D14" s="117">
        <v>1</v>
      </c>
      <c r="E14" s="117" t="s">
        <v>53</v>
      </c>
    </row>
    <row r="15" spans="1:9" ht="13.5" thickBot="1" x14ac:dyDescent="0.25">
      <c r="A15" s="116" t="s">
        <v>56</v>
      </c>
      <c r="B15" s="116">
        <v>6</v>
      </c>
      <c r="C15" s="116" t="s">
        <v>52</v>
      </c>
      <c r="D15" s="116">
        <v>1</v>
      </c>
      <c r="E15" s="116" t="s">
        <v>55</v>
      </c>
    </row>
    <row r="16" spans="1:9" ht="13.5" thickBot="1" x14ac:dyDescent="0.25">
      <c r="A16" s="117" t="s">
        <v>58</v>
      </c>
      <c r="B16" s="117">
        <v>8</v>
      </c>
      <c r="C16" s="117" t="s">
        <v>52</v>
      </c>
      <c r="D16" s="117">
        <v>1</v>
      </c>
      <c r="E16" s="117" t="s">
        <v>57</v>
      </c>
    </row>
    <row r="17" spans="1:5" ht="13.5" thickBot="1" x14ac:dyDescent="0.25">
      <c r="A17" s="116" t="s">
        <v>60</v>
      </c>
      <c r="B17" s="116">
        <v>12</v>
      </c>
      <c r="C17" s="116" t="s">
        <v>52</v>
      </c>
      <c r="D17" s="116">
        <v>1</v>
      </c>
      <c r="E17" s="116" t="s">
        <v>59</v>
      </c>
    </row>
    <row r="18" spans="1:5" ht="13.5" thickBot="1" x14ac:dyDescent="0.25">
      <c r="A18" s="117" t="s">
        <v>62</v>
      </c>
      <c r="B18" s="117">
        <v>16</v>
      </c>
      <c r="C18" s="117" t="s">
        <v>61</v>
      </c>
      <c r="D18" s="117">
        <v>2</v>
      </c>
      <c r="E18" s="117" t="s">
        <v>57</v>
      </c>
    </row>
    <row r="19" spans="1:5" ht="13.5" thickBot="1" x14ac:dyDescent="0.25">
      <c r="A19" s="116" t="s">
        <v>63</v>
      </c>
      <c r="B19" s="116">
        <v>24</v>
      </c>
      <c r="C19" s="116" t="s">
        <v>61</v>
      </c>
      <c r="D19" s="116">
        <v>2</v>
      </c>
      <c r="E19" s="116" t="s">
        <v>59</v>
      </c>
    </row>
    <row r="20" spans="1:5" ht="13.5" thickBot="1" x14ac:dyDescent="0.25">
      <c r="A20" s="117" t="s">
        <v>68</v>
      </c>
      <c r="B20" s="117">
        <v>48</v>
      </c>
      <c r="C20" s="117" t="s">
        <v>67</v>
      </c>
      <c r="D20" s="117">
        <v>4</v>
      </c>
      <c r="E20" s="117">
        <v>120734</v>
      </c>
    </row>
    <row r="21" spans="1:5" ht="13.5" thickBot="1" x14ac:dyDescent="0.25">
      <c r="A21" s="116" t="s">
        <v>723</v>
      </c>
      <c r="B21" s="116">
        <v>4</v>
      </c>
      <c r="C21" s="116" t="s">
        <v>52</v>
      </c>
      <c r="D21" s="116">
        <v>1</v>
      </c>
      <c r="E21" s="116" t="s">
        <v>53</v>
      </c>
    </row>
    <row r="22" spans="1:5" ht="13.5" thickBot="1" x14ac:dyDescent="0.25">
      <c r="A22" s="117" t="s">
        <v>736</v>
      </c>
      <c r="B22" s="117">
        <v>6</v>
      </c>
      <c r="C22" s="117" t="s">
        <v>52</v>
      </c>
      <c r="D22" s="117">
        <v>1</v>
      </c>
      <c r="E22" s="117" t="s">
        <v>55</v>
      </c>
    </row>
    <row r="23" spans="1:5" ht="13.5" thickBot="1" x14ac:dyDescent="0.25">
      <c r="A23" s="116" t="s">
        <v>737</v>
      </c>
      <c r="B23" s="116">
        <v>8</v>
      </c>
      <c r="C23" s="116" t="s">
        <v>52</v>
      </c>
      <c r="D23" s="116">
        <v>1</v>
      </c>
      <c r="E23" s="116" t="s">
        <v>57</v>
      </c>
    </row>
    <row r="24" spans="1:5" ht="13.5" thickBot="1" x14ac:dyDescent="0.25">
      <c r="A24" s="117" t="s">
        <v>738</v>
      </c>
      <c r="B24" s="117">
        <v>12</v>
      </c>
      <c r="C24" s="117" t="s">
        <v>52</v>
      </c>
      <c r="D24" s="117">
        <v>1</v>
      </c>
      <c r="E24" s="117" t="s">
        <v>59</v>
      </c>
    </row>
    <row r="25" spans="1:5" ht="13.5" thickBot="1" x14ac:dyDescent="0.25">
      <c r="A25" s="116" t="s">
        <v>739</v>
      </c>
      <c r="B25" s="116">
        <v>16</v>
      </c>
      <c r="C25" s="116" t="s">
        <v>61</v>
      </c>
      <c r="D25" s="116">
        <v>2</v>
      </c>
      <c r="E25" s="116" t="s">
        <v>57</v>
      </c>
    </row>
    <row r="26" spans="1:5" ht="13.5" thickBot="1" x14ac:dyDescent="0.25">
      <c r="A26" s="117" t="s">
        <v>740</v>
      </c>
      <c r="B26" s="117">
        <v>24</v>
      </c>
      <c r="C26" s="117" t="s">
        <v>61</v>
      </c>
      <c r="D26" s="117">
        <v>2</v>
      </c>
      <c r="E26" s="117" t="s">
        <v>59</v>
      </c>
    </row>
    <row r="27" spans="1:5" ht="13.5" thickBot="1" x14ac:dyDescent="0.25">
      <c r="A27" s="116" t="s">
        <v>735</v>
      </c>
      <c r="B27" s="116">
        <v>48</v>
      </c>
      <c r="C27" s="116" t="s">
        <v>67</v>
      </c>
      <c r="D27" s="116">
        <v>4</v>
      </c>
      <c r="E27" s="116">
        <v>120734</v>
      </c>
    </row>
    <row r="28" spans="1:5" ht="13.5" thickBot="1" x14ac:dyDescent="0.25">
      <c r="A28" s="117" t="s">
        <v>728</v>
      </c>
      <c r="B28" s="117">
        <v>4</v>
      </c>
      <c r="C28" s="117" t="s">
        <v>52</v>
      </c>
      <c r="D28" s="117">
        <v>1</v>
      </c>
      <c r="E28" s="117" t="s">
        <v>53</v>
      </c>
    </row>
    <row r="29" spans="1:5" ht="13.5" thickBot="1" x14ac:dyDescent="0.25">
      <c r="A29" s="116" t="s">
        <v>741</v>
      </c>
      <c r="B29" s="116">
        <v>6</v>
      </c>
      <c r="C29" s="116" t="s">
        <v>52</v>
      </c>
      <c r="D29" s="116">
        <v>1</v>
      </c>
      <c r="E29" s="116" t="s">
        <v>55</v>
      </c>
    </row>
    <row r="30" spans="1:5" ht="13.5" thickBot="1" x14ac:dyDescent="0.25">
      <c r="A30" s="117" t="s">
        <v>742</v>
      </c>
      <c r="B30" s="117">
        <v>8</v>
      </c>
      <c r="C30" s="117" t="s">
        <v>52</v>
      </c>
      <c r="D30" s="117">
        <v>1</v>
      </c>
      <c r="E30" s="117" t="s">
        <v>57</v>
      </c>
    </row>
    <row r="31" spans="1:5" ht="13.5" thickBot="1" x14ac:dyDescent="0.25">
      <c r="A31" s="116" t="s">
        <v>743</v>
      </c>
      <c r="B31" s="116">
        <v>12</v>
      </c>
      <c r="C31" s="116" t="s">
        <v>52</v>
      </c>
      <c r="D31" s="116">
        <v>1</v>
      </c>
      <c r="E31" s="116" t="s">
        <v>59</v>
      </c>
    </row>
    <row r="32" spans="1:5" ht="13.5" thickBot="1" x14ac:dyDescent="0.25">
      <c r="A32" s="117" t="s">
        <v>744</v>
      </c>
      <c r="B32" s="117">
        <v>16</v>
      </c>
      <c r="C32" s="117" t="s">
        <v>61</v>
      </c>
      <c r="D32" s="117">
        <v>2</v>
      </c>
      <c r="E32" s="117" t="s">
        <v>57</v>
      </c>
    </row>
    <row r="33" spans="1:5" ht="13.5" thickBot="1" x14ac:dyDescent="0.25">
      <c r="A33" s="116" t="s">
        <v>745</v>
      </c>
      <c r="B33" s="116">
        <v>24</v>
      </c>
      <c r="C33" s="116" t="s">
        <v>61</v>
      </c>
      <c r="D33" s="116">
        <v>2</v>
      </c>
      <c r="E33" s="116" t="s">
        <v>59</v>
      </c>
    </row>
    <row r="34" spans="1:5" ht="13.5" thickBot="1" x14ac:dyDescent="0.25">
      <c r="A34" s="117" t="s">
        <v>746</v>
      </c>
      <c r="B34" s="117">
        <v>48</v>
      </c>
      <c r="C34" s="117" t="s">
        <v>67</v>
      </c>
      <c r="D34" s="117">
        <v>4</v>
      </c>
      <c r="E34" s="117">
        <v>120734</v>
      </c>
    </row>
    <row r="35" spans="1:5" ht="13.5" thickBot="1" x14ac:dyDescent="0.25">
      <c r="A35" s="116" t="s">
        <v>795</v>
      </c>
      <c r="B35" s="116">
        <v>4</v>
      </c>
      <c r="C35" s="116" t="s">
        <v>69</v>
      </c>
      <c r="D35" s="116">
        <v>1</v>
      </c>
      <c r="E35" s="116" t="s">
        <v>53</v>
      </c>
    </row>
    <row r="36" spans="1:5" ht="13.5" thickBot="1" x14ac:dyDescent="0.25">
      <c r="A36" s="117" t="s">
        <v>796</v>
      </c>
      <c r="B36" s="117">
        <v>6</v>
      </c>
      <c r="C36" s="117" t="s">
        <v>69</v>
      </c>
      <c r="D36" s="117">
        <v>1</v>
      </c>
      <c r="E36" s="117" t="s">
        <v>55</v>
      </c>
    </row>
    <row r="37" spans="1:5" ht="13.5" thickBot="1" x14ac:dyDescent="0.25">
      <c r="A37" s="116" t="s">
        <v>801</v>
      </c>
      <c r="B37" s="116">
        <v>8</v>
      </c>
      <c r="C37" s="116" t="s">
        <v>69</v>
      </c>
      <c r="D37" s="116">
        <v>1</v>
      </c>
      <c r="E37" s="116" t="s">
        <v>57</v>
      </c>
    </row>
    <row r="38" spans="1:5" ht="13.5" thickBot="1" x14ac:dyDescent="0.25">
      <c r="A38" s="117" t="s">
        <v>804</v>
      </c>
      <c r="B38" s="117">
        <v>12</v>
      </c>
      <c r="C38" s="117" t="s">
        <v>69</v>
      </c>
      <c r="D38" s="117">
        <v>1</v>
      </c>
      <c r="E38" s="117" t="s">
        <v>59</v>
      </c>
    </row>
    <row r="39" spans="1:5" ht="13.5" thickBot="1" x14ac:dyDescent="0.25">
      <c r="A39" s="116" t="s">
        <v>807</v>
      </c>
      <c r="B39" s="116">
        <v>24</v>
      </c>
      <c r="C39" s="116" t="s">
        <v>74</v>
      </c>
      <c r="D39" s="116">
        <v>2</v>
      </c>
      <c r="E39" s="116">
        <v>120734</v>
      </c>
    </row>
    <row r="40" spans="1:5" ht="13.5" thickBot="1" x14ac:dyDescent="0.25">
      <c r="A40" s="117" t="s">
        <v>808</v>
      </c>
      <c r="B40" s="117">
        <v>48</v>
      </c>
      <c r="C40" s="117" t="s">
        <v>76</v>
      </c>
      <c r="D40" s="117">
        <v>4</v>
      </c>
      <c r="E40" s="117">
        <v>120734</v>
      </c>
    </row>
    <row r="41" spans="1:5" ht="13.5" thickBot="1" x14ac:dyDescent="0.25">
      <c r="A41" s="116" t="s">
        <v>70</v>
      </c>
      <c r="B41" s="116">
        <v>4</v>
      </c>
      <c r="C41" s="116" t="s">
        <v>69</v>
      </c>
      <c r="D41" s="116">
        <v>1</v>
      </c>
      <c r="E41" s="116" t="s">
        <v>53</v>
      </c>
    </row>
    <row r="42" spans="1:5" ht="13.5" thickBot="1" x14ac:dyDescent="0.25">
      <c r="A42" s="117" t="s">
        <v>71</v>
      </c>
      <c r="B42" s="117">
        <v>6</v>
      </c>
      <c r="C42" s="117" t="s">
        <v>69</v>
      </c>
      <c r="D42" s="117">
        <v>1</v>
      </c>
      <c r="E42" s="117" t="s">
        <v>55</v>
      </c>
    </row>
    <row r="43" spans="1:5" ht="13.5" thickBot="1" x14ac:dyDescent="0.25">
      <c r="A43" s="116" t="s">
        <v>72</v>
      </c>
      <c r="B43" s="116">
        <v>8</v>
      </c>
      <c r="C43" s="116" t="s">
        <v>69</v>
      </c>
      <c r="D43" s="116">
        <v>1</v>
      </c>
      <c r="E43" s="116" t="s">
        <v>57</v>
      </c>
    </row>
    <row r="44" spans="1:5" ht="13.5" thickBot="1" x14ac:dyDescent="0.25">
      <c r="A44" s="117" t="s">
        <v>73</v>
      </c>
      <c r="B44" s="117">
        <v>12</v>
      </c>
      <c r="C44" s="117" t="s">
        <v>69</v>
      </c>
      <c r="D44" s="117">
        <v>1</v>
      </c>
      <c r="E44" s="117" t="s">
        <v>59</v>
      </c>
    </row>
    <row r="45" spans="1:5" ht="13.5" thickBot="1" x14ac:dyDescent="0.25">
      <c r="A45" s="116" t="s">
        <v>75</v>
      </c>
      <c r="B45" s="116">
        <v>24</v>
      </c>
      <c r="C45" s="116" t="s">
        <v>74</v>
      </c>
      <c r="D45" s="116">
        <v>2</v>
      </c>
      <c r="E45" s="116">
        <v>120734</v>
      </c>
    </row>
    <row r="46" spans="1:5" ht="13.5" thickBot="1" x14ac:dyDescent="0.25">
      <c r="A46" s="117" t="s">
        <v>77</v>
      </c>
      <c r="B46" s="117">
        <v>48</v>
      </c>
      <c r="C46" s="117" t="s">
        <v>76</v>
      </c>
      <c r="D46" s="117">
        <v>4</v>
      </c>
      <c r="E46" s="117">
        <v>120734</v>
      </c>
    </row>
    <row r="47" spans="1:5" ht="13.5" thickBot="1" x14ac:dyDescent="0.25">
      <c r="A47" s="116" t="s">
        <v>797</v>
      </c>
      <c r="B47" s="116">
        <v>4</v>
      </c>
      <c r="C47" s="116" t="s">
        <v>69</v>
      </c>
      <c r="D47" s="116">
        <v>1</v>
      </c>
      <c r="E47" s="116" t="s">
        <v>53</v>
      </c>
    </row>
    <row r="48" spans="1:5" ht="13.5" thickBot="1" x14ac:dyDescent="0.25">
      <c r="A48" s="117" t="s">
        <v>798</v>
      </c>
      <c r="B48" s="117">
        <v>6</v>
      </c>
      <c r="C48" s="117" t="s">
        <v>69</v>
      </c>
      <c r="D48" s="117">
        <v>1</v>
      </c>
      <c r="E48" s="117" t="s">
        <v>55</v>
      </c>
    </row>
    <row r="49" spans="1:5" ht="13.5" thickBot="1" x14ac:dyDescent="0.25">
      <c r="A49" s="116" t="s">
        <v>802</v>
      </c>
      <c r="B49" s="116">
        <v>8</v>
      </c>
      <c r="C49" s="116" t="s">
        <v>69</v>
      </c>
      <c r="D49" s="116">
        <v>1</v>
      </c>
      <c r="E49" s="116" t="s">
        <v>57</v>
      </c>
    </row>
    <row r="50" spans="1:5" ht="13.5" thickBot="1" x14ac:dyDescent="0.25">
      <c r="A50" s="117" t="s">
        <v>805</v>
      </c>
      <c r="B50" s="117">
        <v>12</v>
      </c>
      <c r="C50" s="117" t="s">
        <v>69</v>
      </c>
      <c r="D50" s="117">
        <v>1</v>
      </c>
      <c r="E50" s="117" t="s">
        <v>59</v>
      </c>
    </row>
    <row r="51" spans="1:5" ht="13.5" thickBot="1" x14ac:dyDescent="0.25">
      <c r="A51" s="116" t="s">
        <v>809</v>
      </c>
      <c r="B51" s="116">
        <v>24</v>
      </c>
      <c r="C51" s="116" t="s">
        <v>74</v>
      </c>
      <c r="D51" s="116">
        <v>2</v>
      </c>
      <c r="E51" s="116">
        <v>120734</v>
      </c>
    </row>
    <row r="52" spans="1:5" ht="13.5" thickBot="1" x14ac:dyDescent="0.25">
      <c r="A52" s="117" t="s">
        <v>810</v>
      </c>
      <c r="B52" s="117">
        <v>48</v>
      </c>
      <c r="C52" s="117" t="s">
        <v>76</v>
      </c>
      <c r="D52" s="117">
        <v>4</v>
      </c>
      <c r="E52" s="117">
        <v>120734</v>
      </c>
    </row>
    <row r="53" spans="1:5" ht="13.5" thickBot="1" x14ac:dyDescent="0.25">
      <c r="A53" s="116" t="s">
        <v>799</v>
      </c>
      <c r="B53" s="116">
        <v>4</v>
      </c>
      <c r="C53" s="116" t="s">
        <v>69</v>
      </c>
      <c r="D53" s="116">
        <v>1</v>
      </c>
      <c r="E53" s="116" t="s">
        <v>53</v>
      </c>
    </row>
    <row r="54" spans="1:5" ht="13.5" thickBot="1" x14ac:dyDescent="0.25">
      <c r="A54" s="117" t="s">
        <v>800</v>
      </c>
      <c r="B54" s="117">
        <v>6</v>
      </c>
      <c r="C54" s="117" t="s">
        <v>69</v>
      </c>
      <c r="D54" s="117">
        <v>1</v>
      </c>
      <c r="E54" s="117" t="s">
        <v>55</v>
      </c>
    </row>
    <row r="55" spans="1:5" ht="13.5" thickBot="1" x14ac:dyDescent="0.25">
      <c r="A55" s="116" t="s">
        <v>803</v>
      </c>
      <c r="B55" s="116">
        <v>8</v>
      </c>
      <c r="C55" s="116" t="s">
        <v>69</v>
      </c>
      <c r="D55" s="116">
        <v>1</v>
      </c>
      <c r="E55" s="116" t="s">
        <v>57</v>
      </c>
    </row>
    <row r="56" spans="1:5" ht="13.5" thickBot="1" x14ac:dyDescent="0.25">
      <c r="A56" s="117" t="s">
        <v>806</v>
      </c>
      <c r="B56" s="117">
        <v>12</v>
      </c>
      <c r="C56" s="117" t="s">
        <v>69</v>
      </c>
      <c r="D56" s="117">
        <v>1</v>
      </c>
      <c r="E56" s="117" t="s">
        <v>59</v>
      </c>
    </row>
    <row r="57" spans="1:5" ht="13.5" thickBot="1" x14ac:dyDescent="0.25">
      <c r="A57" s="116" t="s">
        <v>811</v>
      </c>
      <c r="B57" s="116">
        <v>24</v>
      </c>
      <c r="C57" s="116" t="s">
        <v>74</v>
      </c>
      <c r="D57" s="116">
        <v>2</v>
      </c>
      <c r="E57" s="116">
        <v>120734</v>
      </c>
    </row>
    <row r="58" spans="1:5" ht="13.5" thickBot="1" x14ac:dyDescent="0.25">
      <c r="A58" s="117" t="s">
        <v>812</v>
      </c>
      <c r="B58" s="117">
        <v>48</v>
      </c>
      <c r="C58" s="117" t="s">
        <v>76</v>
      </c>
      <c r="D58" s="117">
        <v>4</v>
      </c>
      <c r="E58" s="117">
        <v>120734</v>
      </c>
    </row>
    <row r="59" spans="1:5" ht="13.5" thickBot="1" x14ac:dyDescent="0.25">
      <c r="A59" s="116" t="s">
        <v>752</v>
      </c>
      <c r="B59" s="116">
        <v>4</v>
      </c>
      <c r="C59" s="116" t="s">
        <v>78</v>
      </c>
      <c r="D59" s="116">
        <v>1</v>
      </c>
      <c r="E59" s="116" t="s">
        <v>53</v>
      </c>
    </row>
    <row r="60" spans="1:5" ht="13.5" thickBot="1" x14ac:dyDescent="0.25">
      <c r="A60" s="117" t="s">
        <v>753</v>
      </c>
      <c r="B60" s="117">
        <v>6</v>
      </c>
      <c r="C60" s="117" t="s">
        <v>78</v>
      </c>
      <c r="D60" s="117">
        <v>1</v>
      </c>
      <c r="E60" s="117" t="s">
        <v>55</v>
      </c>
    </row>
    <row r="61" spans="1:5" ht="13.5" thickBot="1" x14ac:dyDescent="0.25">
      <c r="A61" s="116" t="s">
        <v>754</v>
      </c>
      <c r="B61" s="116">
        <v>8</v>
      </c>
      <c r="C61" s="116" t="s">
        <v>78</v>
      </c>
      <c r="D61" s="116">
        <v>1</v>
      </c>
      <c r="E61" s="116" t="s">
        <v>57</v>
      </c>
    </row>
    <row r="62" spans="1:5" ht="13.5" thickBot="1" x14ac:dyDescent="0.25">
      <c r="A62" s="117" t="s">
        <v>755</v>
      </c>
      <c r="B62" s="117">
        <v>12</v>
      </c>
      <c r="C62" s="117" t="s">
        <v>78</v>
      </c>
      <c r="D62" s="117">
        <v>1</v>
      </c>
      <c r="E62" s="117" t="s">
        <v>59</v>
      </c>
    </row>
    <row r="63" spans="1:5" ht="13.5" thickBot="1" x14ac:dyDescent="0.25">
      <c r="A63" s="116" t="s">
        <v>756</v>
      </c>
      <c r="B63" s="116">
        <v>16</v>
      </c>
      <c r="C63" s="116" t="s">
        <v>83</v>
      </c>
      <c r="D63" s="116">
        <v>2</v>
      </c>
      <c r="E63" s="116" t="s">
        <v>57</v>
      </c>
    </row>
    <row r="64" spans="1:5" ht="13.5" thickBot="1" x14ac:dyDescent="0.25">
      <c r="A64" s="117" t="s">
        <v>757</v>
      </c>
      <c r="B64" s="117">
        <v>24</v>
      </c>
      <c r="C64" s="117" t="s">
        <v>83</v>
      </c>
      <c r="D64" s="117">
        <v>2</v>
      </c>
      <c r="E64" s="117" t="s">
        <v>59</v>
      </c>
    </row>
    <row r="65" spans="1:5" ht="13.5" thickBot="1" x14ac:dyDescent="0.25">
      <c r="A65" s="116" t="s">
        <v>771</v>
      </c>
      <c r="B65" s="116">
        <v>48</v>
      </c>
      <c r="C65" s="116" t="s">
        <v>85</v>
      </c>
      <c r="D65" s="116">
        <v>4</v>
      </c>
      <c r="E65" s="116">
        <v>120734</v>
      </c>
    </row>
    <row r="66" spans="1:5" ht="13.5" thickBot="1" x14ac:dyDescent="0.25">
      <c r="A66" s="117" t="s">
        <v>79</v>
      </c>
      <c r="B66" s="117">
        <v>4</v>
      </c>
      <c r="C66" s="117" t="s">
        <v>78</v>
      </c>
      <c r="D66" s="117">
        <v>1</v>
      </c>
      <c r="E66" s="117" t="s">
        <v>53</v>
      </c>
    </row>
    <row r="67" spans="1:5" ht="13.5" thickBot="1" x14ac:dyDescent="0.25">
      <c r="A67" s="116" t="s">
        <v>80</v>
      </c>
      <c r="B67" s="116">
        <v>6</v>
      </c>
      <c r="C67" s="116" t="s">
        <v>78</v>
      </c>
      <c r="D67" s="116">
        <v>1</v>
      </c>
      <c r="E67" s="116" t="s">
        <v>55</v>
      </c>
    </row>
    <row r="68" spans="1:5" ht="13.5" thickBot="1" x14ac:dyDescent="0.25">
      <c r="A68" s="117" t="s">
        <v>81</v>
      </c>
      <c r="B68" s="117">
        <v>8</v>
      </c>
      <c r="C68" s="117" t="s">
        <v>78</v>
      </c>
      <c r="D68" s="117">
        <v>1</v>
      </c>
      <c r="E68" s="117" t="s">
        <v>57</v>
      </c>
    </row>
    <row r="69" spans="1:5" ht="13.5" thickBot="1" x14ac:dyDescent="0.25">
      <c r="A69" s="116" t="s">
        <v>82</v>
      </c>
      <c r="B69" s="116">
        <v>12</v>
      </c>
      <c r="C69" s="116" t="s">
        <v>78</v>
      </c>
      <c r="D69" s="116">
        <v>1</v>
      </c>
      <c r="E69" s="116" t="s">
        <v>59</v>
      </c>
    </row>
    <row r="70" spans="1:5" ht="13.5" thickBot="1" x14ac:dyDescent="0.25">
      <c r="A70" s="117" t="s">
        <v>758</v>
      </c>
      <c r="B70" s="117">
        <v>16</v>
      </c>
      <c r="C70" s="117" t="s">
        <v>83</v>
      </c>
      <c r="D70" s="117">
        <v>2</v>
      </c>
      <c r="E70" s="117" t="s">
        <v>57</v>
      </c>
    </row>
    <row r="71" spans="1:5" ht="13.5" thickBot="1" x14ac:dyDescent="0.25">
      <c r="A71" s="116" t="s">
        <v>84</v>
      </c>
      <c r="B71" s="116">
        <v>24</v>
      </c>
      <c r="C71" s="116" t="s">
        <v>83</v>
      </c>
      <c r="D71" s="116">
        <v>2</v>
      </c>
      <c r="E71" s="116" t="s">
        <v>59</v>
      </c>
    </row>
    <row r="72" spans="1:5" ht="13.5" thickBot="1" x14ac:dyDescent="0.25">
      <c r="A72" s="117" t="s">
        <v>86</v>
      </c>
      <c r="B72" s="117">
        <v>48</v>
      </c>
      <c r="C72" s="117" t="s">
        <v>85</v>
      </c>
      <c r="D72" s="117">
        <v>4</v>
      </c>
      <c r="E72" s="117">
        <v>120734</v>
      </c>
    </row>
    <row r="73" spans="1:5" ht="13.5" thickBot="1" x14ac:dyDescent="0.25">
      <c r="A73" s="116" t="s">
        <v>759</v>
      </c>
      <c r="B73" s="116">
        <v>4</v>
      </c>
      <c r="C73" s="116" t="s">
        <v>78</v>
      </c>
      <c r="D73" s="116">
        <v>1</v>
      </c>
      <c r="E73" s="116" t="s">
        <v>53</v>
      </c>
    </row>
    <row r="74" spans="1:5" ht="13.5" thickBot="1" x14ac:dyDescent="0.25">
      <c r="A74" s="117" t="s">
        <v>760</v>
      </c>
      <c r="B74" s="117">
        <v>6</v>
      </c>
      <c r="C74" s="117" t="s">
        <v>78</v>
      </c>
      <c r="D74" s="117">
        <v>1</v>
      </c>
      <c r="E74" s="117" t="s">
        <v>55</v>
      </c>
    </row>
    <row r="75" spans="1:5" ht="13.5" thickBot="1" x14ac:dyDescent="0.25">
      <c r="A75" s="116" t="s">
        <v>763</v>
      </c>
      <c r="B75" s="116">
        <v>8</v>
      </c>
      <c r="C75" s="116" t="s">
        <v>78</v>
      </c>
      <c r="D75" s="116">
        <v>1</v>
      </c>
      <c r="E75" s="116" t="s">
        <v>57</v>
      </c>
    </row>
    <row r="76" spans="1:5" ht="13.5" thickBot="1" x14ac:dyDescent="0.25">
      <c r="A76" s="117" t="s">
        <v>765</v>
      </c>
      <c r="B76" s="117">
        <v>12</v>
      </c>
      <c r="C76" s="117" t="s">
        <v>78</v>
      </c>
      <c r="D76" s="117">
        <v>1</v>
      </c>
      <c r="E76" s="117" t="s">
        <v>59</v>
      </c>
    </row>
    <row r="77" spans="1:5" ht="13.5" thickBot="1" x14ac:dyDescent="0.25">
      <c r="A77" s="116" t="s">
        <v>767</v>
      </c>
      <c r="B77" s="116">
        <v>16</v>
      </c>
      <c r="C77" s="116" t="s">
        <v>83</v>
      </c>
      <c r="D77" s="116">
        <v>2</v>
      </c>
      <c r="E77" s="116" t="s">
        <v>57</v>
      </c>
    </row>
    <row r="78" spans="1:5" ht="13.5" thickBot="1" x14ac:dyDescent="0.25">
      <c r="A78" s="117" t="s">
        <v>769</v>
      </c>
      <c r="B78" s="117">
        <v>24</v>
      </c>
      <c r="C78" s="117" t="s">
        <v>83</v>
      </c>
      <c r="D78" s="117">
        <v>2</v>
      </c>
      <c r="E78" s="117" t="s">
        <v>59</v>
      </c>
    </row>
    <row r="79" spans="1:5" ht="13.5" thickBot="1" x14ac:dyDescent="0.25">
      <c r="A79" s="116" t="s">
        <v>772</v>
      </c>
      <c r="B79" s="116">
        <v>48</v>
      </c>
      <c r="C79" s="116" t="s">
        <v>85</v>
      </c>
      <c r="D79" s="116">
        <v>4</v>
      </c>
      <c r="E79" s="116">
        <v>120734</v>
      </c>
    </row>
    <row r="80" spans="1:5" ht="13.5" thickBot="1" x14ac:dyDescent="0.25">
      <c r="A80" s="117" t="s">
        <v>761</v>
      </c>
      <c r="B80" s="117">
        <v>4</v>
      </c>
      <c r="C80" s="117" t="s">
        <v>78</v>
      </c>
      <c r="D80" s="117">
        <v>1</v>
      </c>
      <c r="E80" s="117" t="s">
        <v>53</v>
      </c>
    </row>
    <row r="81" spans="1:5" ht="13.5" thickBot="1" x14ac:dyDescent="0.25">
      <c r="A81" s="116" t="s">
        <v>762</v>
      </c>
      <c r="B81" s="116">
        <v>6</v>
      </c>
      <c r="C81" s="116" t="s">
        <v>78</v>
      </c>
      <c r="D81" s="116">
        <v>1</v>
      </c>
      <c r="E81" s="116" t="s">
        <v>55</v>
      </c>
    </row>
    <row r="82" spans="1:5" ht="13.5" thickBot="1" x14ac:dyDescent="0.25">
      <c r="A82" s="117" t="s">
        <v>764</v>
      </c>
      <c r="B82" s="117">
        <v>8</v>
      </c>
      <c r="C82" s="117" t="s">
        <v>78</v>
      </c>
      <c r="D82" s="117">
        <v>1</v>
      </c>
      <c r="E82" s="117" t="s">
        <v>57</v>
      </c>
    </row>
    <row r="83" spans="1:5" ht="13.5" thickBot="1" x14ac:dyDescent="0.25">
      <c r="A83" s="116" t="s">
        <v>766</v>
      </c>
      <c r="B83" s="116">
        <v>12</v>
      </c>
      <c r="C83" s="116" t="s">
        <v>78</v>
      </c>
      <c r="D83" s="116">
        <v>1</v>
      </c>
      <c r="E83" s="116" t="s">
        <v>59</v>
      </c>
    </row>
    <row r="84" spans="1:5" ht="13.5" thickBot="1" x14ac:dyDescent="0.25">
      <c r="A84" s="117" t="s">
        <v>768</v>
      </c>
      <c r="B84" s="117">
        <v>16</v>
      </c>
      <c r="C84" s="117" t="s">
        <v>83</v>
      </c>
      <c r="D84" s="117">
        <v>2</v>
      </c>
      <c r="E84" s="117" t="s">
        <v>57</v>
      </c>
    </row>
    <row r="85" spans="1:5" ht="13.5" thickBot="1" x14ac:dyDescent="0.25">
      <c r="A85" s="116" t="s">
        <v>770</v>
      </c>
      <c r="B85" s="116">
        <v>24</v>
      </c>
      <c r="C85" s="116" t="s">
        <v>83</v>
      </c>
      <c r="D85" s="116">
        <v>2</v>
      </c>
      <c r="E85" s="116" t="s">
        <v>59</v>
      </c>
    </row>
    <row r="86" spans="1:5" ht="13.5" thickBot="1" x14ac:dyDescent="0.25">
      <c r="A86" s="117" t="s">
        <v>773</v>
      </c>
      <c r="B86" s="117">
        <v>48</v>
      </c>
      <c r="C86" s="117" t="s">
        <v>85</v>
      </c>
      <c r="D86" s="117">
        <v>4</v>
      </c>
      <c r="E86" s="117">
        <v>120734</v>
      </c>
    </row>
    <row r="87" spans="1:5" ht="13.5" thickBot="1" x14ac:dyDescent="0.25">
      <c r="A87" s="116" t="s">
        <v>814</v>
      </c>
      <c r="B87" s="116">
        <v>4</v>
      </c>
      <c r="C87" s="116" t="s">
        <v>87</v>
      </c>
      <c r="D87" s="116">
        <v>1</v>
      </c>
      <c r="E87" s="116" t="s">
        <v>53</v>
      </c>
    </row>
    <row r="88" spans="1:5" ht="13.5" thickBot="1" x14ac:dyDescent="0.25">
      <c r="A88" s="117" t="s">
        <v>816</v>
      </c>
      <c r="B88" s="117">
        <v>6</v>
      </c>
      <c r="C88" s="117" t="s">
        <v>87</v>
      </c>
      <c r="D88" s="117">
        <v>1</v>
      </c>
      <c r="E88" s="117" t="s">
        <v>55</v>
      </c>
    </row>
    <row r="89" spans="1:5" ht="13.5" thickBot="1" x14ac:dyDescent="0.25">
      <c r="A89" s="116" t="s">
        <v>815</v>
      </c>
      <c r="B89" s="116">
        <v>8</v>
      </c>
      <c r="C89" s="116" t="s">
        <v>87</v>
      </c>
      <c r="D89" s="116">
        <v>1</v>
      </c>
      <c r="E89" s="116" t="s">
        <v>57</v>
      </c>
    </row>
    <row r="90" spans="1:5" ht="13.5" thickBot="1" x14ac:dyDescent="0.25">
      <c r="A90" s="117" t="s">
        <v>823</v>
      </c>
      <c r="B90" s="117">
        <v>12</v>
      </c>
      <c r="C90" s="117" t="s">
        <v>87</v>
      </c>
      <c r="D90" s="117">
        <v>1</v>
      </c>
      <c r="E90" s="117" t="s">
        <v>59</v>
      </c>
    </row>
    <row r="91" spans="1:5" ht="13.5" thickBot="1" x14ac:dyDescent="0.25">
      <c r="A91" s="116" t="s">
        <v>826</v>
      </c>
      <c r="B91" s="116">
        <v>24</v>
      </c>
      <c r="C91" s="116" t="s">
        <v>92</v>
      </c>
      <c r="D91" s="116">
        <v>2</v>
      </c>
      <c r="E91" s="116">
        <v>120734</v>
      </c>
    </row>
    <row r="92" spans="1:5" ht="13.5" thickBot="1" x14ac:dyDescent="0.25">
      <c r="A92" s="117" t="s">
        <v>829</v>
      </c>
      <c r="B92" s="117">
        <v>48</v>
      </c>
      <c r="C92" s="117" t="s">
        <v>94</v>
      </c>
      <c r="D92" s="117">
        <v>4</v>
      </c>
      <c r="E92" s="117">
        <v>120734</v>
      </c>
    </row>
    <row r="93" spans="1:5" ht="13.5" thickBot="1" x14ac:dyDescent="0.25">
      <c r="A93" s="116" t="s">
        <v>88</v>
      </c>
      <c r="B93" s="116">
        <v>4</v>
      </c>
      <c r="C93" s="116" t="s">
        <v>87</v>
      </c>
      <c r="D93" s="116">
        <v>1</v>
      </c>
      <c r="E93" s="116" t="s">
        <v>53</v>
      </c>
    </row>
    <row r="94" spans="1:5" ht="13.5" thickBot="1" x14ac:dyDescent="0.25">
      <c r="A94" s="117" t="s">
        <v>89</v>
      </c>
      <c r="B94" s="117">
        <v>6</v>
      </c>
      <c r="C94" s="117" t="s">
        <v>87</v>
      </c>
      <c r="D94" s="117">
        <v>1</v>
      </c>
      <c r="E94" s="117" t="s">
        <v>55</v>
      </c>
    </row>
    <row r="95" spans="1:5" ht="13.5" thickBot="1" x14ac:dyDescent="0.25">
      <c r="A95" s="116" t="s">
        <v>90</v>
      </c>
      <c r="B95" s="116">
        <v>8</v>
      </c>
      <c r="C95" s="116" t="s">
        <v>87</v>
      </c>
      <c r="D95" s="116">
        <v>1</v>
      </c>
      <c r="E95" s="116" t="s">
        <v>57</v>
      </c>
    </row>
    <row r="96" spans="1:5" ht="13.5" thickBot="1" x14ac:dyDescent="0.25">
      <c r="A96" s="117" t="s">
        <v>91</v>
      </c>
      <c r="B96" s="117">
        <v>12</v>
      </c>
      <c r="C96" s="117" t="s">
        <v>87</v>
      </c>
      <c r="D96" s="117">
        <v>1</v>
      </c>
      <c r="E96" s="117" t="s">
        <v>59</v>
      </c>
    </row>
    <row r="97" spans="1:5" ht="13.5" thickBot="1" x14ac:dyDescent="0.25">
      <c r="A97" s="116" t="s">
        <v>93</v>
      </c>
      <c r="B97" s="116">
        <v>24</v>
      </c>
      <c r="C97" s="116" t="s">
        <v>92</v>
      </c>
      <c r="D97" s="116">
        <v>2</v>
      </c>
      <c r="E97" s="116">
        <v>120734</v>
      </c>
    </row>
    <row r="98" spans="1:5" ht="13.5" thickBot="1" x14ac:dyDescent="0.25">
      <c r="A98" s="117" t="s">
        <v>95</v>
      </c>
      <c r="B98" s="117">
        <v>48</v>
      </c>
      <c r="C98" s="117" t="s">
        <v>94</v>
      </c>
      <c r="D98" s="117">
        <v>4</v>
      </c>
      <c r="E98" s="117">
        <v>120734</v>
      </c>
    </row>
    <row r="99" spans="1:5" ht="13.5" thickBot="1" x14ac:dyDescent="0.25">
      <c r="A99" s="116" t="s">
        <v>817</v>
      </c>
      <c r="B99" s="116">
        <v>4</v>
      </c>
      <c r="C99" s="116" t="s">
        <v>87</v>
      </c>
      <c r="D99" s="116">
        <v>1</v>
      </c>
      <c r="E99" s="116" t="s">
        <v>53</v>
      </c>
    </row>
    <row r="100" spans="1:5" ht="13.5" thickBot="1" x14ac:dyDescent="0.25">
      <c r="A100" s="117" t="s">
        <v>818</v>
      </c>
      <c r="B100" s="117">
        <v>6</v>
      </c>
      <c r="C100" s="117" t="s">
        <v>87</v>
      </c>
      <c r="D100" s="117">
        <v>1</v>
      </c>
      <c r="E100" s="117" t="s">
        <v>55</v>
      </c>
    </row>
    <row r="101" spans="1:5" ht="13.5" thickBot="1" x14ac:dyDescent="0.25">
      <c r="A101" s="116" t="s">
        <v>821</v>
      </c>
      <c r="B101" s="116">
        <v>8</v>
      </c>
      <c r="C101" s="116" t="s">
        <v>87</v>
      </c>
      <c r="D101" s="116">
        <v>1</v>
      </c>
      <c r="E101" s="116" t="s">
        <v>57</v>
      </c>
    </row>
    <row r="102" spans="1:5" ht="13.5" thickBot="1" x14ac:dyDescent="0.25">
      <c r="A102" s="117" t="s">
        <v>824</v>
      </c>
      <c r="B102" s="117">
        <v>12</v>
      </c>
      <c r="C102" s="117" t="s">
        <v>87</v>
      </c>
      <c r="D102" s="117">
        <v>1</v>
      </c>
      <c r="E102" s="117" t="s">
        <v>59</v>
      </c>
    </row>
    <row r="103" spans="1:5" ht="13.5" thickBot="1" x14ac:dyDescent="0.25">
      <c r="A103" s="116" t="s">
        <v>827</v>
      </c>
      <c r="B103" s="116">
        <v>24</v>
      </c>
      <c r="C103" s="116" t="s">
        <v>92</v>
      </c>
      <c r="D103" s="116">
        <v>2</v>
      </c>
      <c r="E103" s="116">
        <v>120734</v>
      </c>
    </row>
    <row r="104" spans="1:5" ht="13.5" thickBot="1" x14ac:dyDescent="0.25">
      <c r="A104" s="117" t="s">
        <v>830</v>
      </c>
      <c r="B104" s="117">
        <v>48</v>
      </c>
      <c r="C104" s="117" t="s">
        <v>94</v>
      </c>
      <c r="D104" s="117">
        <v>4</v>
      </c>
      <c r="E104" s="117">
        <v>120734</v>
      </c>
    </row>
    <row r="105" spans="1:5" ht="13.5" thickBot="1" x14ac:dyDescent="0.25">
      <c r="A105" s="116" t="s">
        <v>819</v>
      </c>
      <c r="B105" s="116">
        <v>4</v>
      </c>
      <c r="C105" s="116" t="s">
        <v>87</v>
      </c>
      <c r="D105" s="116">
        <v>1</v>
      </c>
      <c r="E105" s="116" t="s">
        <v>53</v>
      </c>
    </row>
    <row r="106" spans="1:5" ht="13.5" thickBot="1" x14ac:dyDescent="0.25">
      <c r="A106" s="117" t="s">
        <v>820</v>
      </c>
      <c r="B106" s="117">
        <v>6</v>
      </c>
      <c r="C106" s="117" t="s">
        <v>87</v>
      </c>
      <c r="D106" s="117">
        <v>1</v>
      </c>
      <c r="E106" s="117" t="s">
        <v>55</v>
      </c>
    </row>
    <row r="107" spans="1:5" ht="13.5" thickBot="1" x14ac:dyDescent="0.25">
      <c r="A107" s="116" t="s">
        <v>822</v>
      </c>
      <c r="B107" s="116">
        <v>8</v>
      </c>
      <c r="C107" s="116" t="s">
        <v>87</v>
      </c>
      <c r="D107" s="116">
        <v>1</v>
      </c>
      <c r="E107" s="116" t="s">
        <v>57</v>
      </c>
    </row>
    <row r="108" spans="1:5" ht="13.5" thickBot="1" x14ac:dyDescent="0.25">
      <c r="A108" s="117" t="s">
        <v>825</v>
      </c>
      <c r="B108" s="117">
        <v>12</v>
      </c>
      <c r="C108" s="117" t="s">
        <v>87</v>
      </c>
      <c r="D108" s="117">
        <v>1</v>
      </c>
      <c r="E108" s="117" t="s">
        <v>59</v>
      </c>
    </row>
    <row r="109" spans="1:5" ht="13.5" thickBot="1" x14ac:dyDescent="0.25">
      <c r="A109" s="116" t="s">
        <v>828</v>
      </c>
      <c r="B109" s="116">
        <v>24</v>
      </c>
      <c r="C109" s="116" t="s">
        <v>92</v>
      </c>
      <c r="D109" s="116">
        <v>2</v>
      </c>
      <c r="E109" s="116">
        <v>120734</v>
      </c>
    </row>
    <row r="110" spans="1:5" ht="13.5" thickBot="1" x14ac:dyDescent="0.25">
      <c r="A110" s="117" t="s">
        <v>831</v>
      </c>
      <c r="B110" s="117">
        <v>48</v>
      </c>
      <c r="C110" s="117" t="s">
        <v>94</v>
      </c>
      <c r="D110" s="117">
        <v>4</v>
      </c>
      <c r="E110" s="117">
        <v>120734</v>
      </c>
    </row>
    <row r="111" spans="1:5" ht="13.5" thickBot="1" x14ac:dyDescent="0.25">
      <c r="A111" s="116" t="s">
        <v>775</v>
      </c>
      <c r="B111" s="116">
        <v>4</v>
      </c>
      <c r="C111" s="116" t="s">
        <v>96</v>
      </c>
      <c r="D111" s="116">
        <v>1</v>
      </c>
      <c r="E111" s="116" t="s">
        <v>53</v>
      </c>
    </row>
    <row r="112" spans="1:5" ht="13.5" thickBot="1" x14ac:dyDescent="0.25">
      <c r="A112" s="117" t="s">
        <v>776</v>
      </c>
      <c r="B112" s="117">
        <v>6</v>
      </c>
      <c r="C112" s="117" t="s">
        <v>96</v>
      </c>
      <c r="D112" s="117">
        <v>1</v>
      </c>
      <c r="E112" s="117" t="s">
        <v>55</v>
      </c>
    </row>
    <row r="113" spans="1:5" ht="13.5" thickBot="1" x14ac:dyDescent="0.25">
      <c r="A113" s="116" t="s">
        <v>781</v>
      </c>
      <c r="B113" s="116">
        <v>8</v>
      </c>
      <c r="C113" s="116" t="s">
        <v>96</v>
      </c>
      <c r="D113" s="116">
        <v>1</v>
      </c>
      <c r="E113" s="116" t="s">
        <v>57</v>
      </c>
    </row>
    <row r="114" spans="1:5" ht="13.5" thickBot="1" x14ac:dyDescent="0.25">
      <c r="A114" s="117" t="s">
        <v>784</v>
      </c>
      <c r="B114" s="117">
        <v>12</v>
      </c>
      <c r="C114" s="117" t="s">
        <v>96</v>
      </c>
      <c r="D114" s="117">
        <v>1</v>
      </c>
      <c r="E114" s="117" t="s">
        <v>59</v>
      </c>
    </row>
    <row r="115" spans="1:5" ht="13.5" thickBot="1" x14ac:dyDescent="0.25">
      <c r="A115" s="116" t="s">
        <v>787</v>
      </c>
      <c r="B115" s="116">
        <v>16</v>
      </c>
      <c r="C115" s="116" t="s">
        <v>101</v>
      </c>
      <c r="D115" s="118">
        <v>2</v>
      </c>
      <c r="E115" s="118" t="s">
        <v>57</v>
      </c>
    </row>
    <row r="116" spans="1:5" ht="13.5" thickBot="1" x14ac:dyDescent="0.25">
      <c r="A116" s="117" t="s">
        <v>791</v>
      </c>
      <c r="B116" s="117">
        <v>24</v>
      </c>
      <c r="C116" s="117" t="s">
        <v>101</v>
      </c>
      <c r="D116" s="117">
        <v>1</v>
      </c>
      <c r="E116" s="117" t="s">
        <v>65</v>
      </c>
    </row>
    <row r="117" spans="1:5" ht="13.5" thickBot="1" x14ac:dyDescent="0.25">
      <c r="A117" s="116" t="s">
        <v>97</v>
      </c>
      <c r="B117" s="116">
        <v>4</v>
      </c>
      <c r="C117" s="116" t="s">
        <v>96</v>
      </c>
      <c r="D117" s="116">
        <v>1</v>
      </c>
      <c r="E117" s="116" t="s">
        <v>53</v>
      </c>
    </row>
    <row r="118" spans="1:5" ht="13.5" thickBot="1" x14ac:dyDescent="0.25">
      <c r="A118" s="117" t="s">
        <v>98</v>
      </c>
      <c r="B118" s="117">
        <v>6</v>
      </c>
      <c r="C118" s="117" t="s">
        <v>96</v>
      </c>
      <c r="D118" s="117">
        <v>1</v>
      </c>
      <c r="E118" s="117" t="s">
        <v>55</v>
      </c>
    </row>
    <row r="119" spans="1:5" ht="13.5" thickBot="1" x14ac:dyDescent="0.25">
      <c r="A119" s="116" t="s">
        <v>99</v>
      </c>
      <c r="B119" s="116">
        <v>8</v>
      </c>
      <c r="C119" s="116" t="s">
        <v>96</v>
      </c>
      <c r="D119" s="116">
        <v>1</v>
      </c>
      <c r="E119" s="116" t="s">
        <v>57</v>
      </c>
    </row>
    <row r="120" spans="1:5" ht="13.5" thickBot="1" x14ac:dyDescent="0.25">
      <c r="A120" s="117" t="s">
        <v>100</v>
      </c>
      <c r="B120" s="117">
        <v>12</v>
      </c>
      <c r="C120" s="117" t="s">
        <v>96</v>
      </c>
      <c r="D120" s="117">
        <v>1</v>
      </c>
      <c r="E120" s="117" t="s">
        <v>59</v>
      </c>
    </row>
    <row r="121" spans="1:5" ht="13.5" thickBot="1" x14ac:dyDescent="0.25">
      <c r="A121" s="116" t="s">
        <v>788</v>
      </c>
      <c r="B121" s="116">
        <v>16</v>
      </c>
      <c r="C121" s="116" t="s">
        <v>101</v>
      </c>
      <c r="D121" s="118">
        <v>2</v>
      </c>
      <c r="E121" s="118" t="s">
        <v>57</v>
      </c>
    </row>
    <row r="122" spans="1:5" ht="13.5" thickBot="1" x14ac:dyDescent="0.25">
      <c r="A122" s="117" t="s">
        <v>102</v>
      </c>
      <c r="B122" s="117">
        <v>24</v>
      </c>
      <c r="C122" s="117" t="s">
        <v>101</v>
      </c>
      <c r="D122" s="117">
        <v>1</v>
      </c>
      <c r="E122" s="117" t="s">
        <v>65</v>
      </c>
    </row>
    <row r="123" spans="1:5" ht="13.5" thickBot="1" x14ac:dyDescent="0.25">
      <c r="A123" s="116" t="s">
        <v>777</v>
      </c>
      <c r="B123" s="116">
        <v>4</v>
      </c>
      <c r="C123" s="116" t="s">
        <v>96</v>
      </c>
      <c r="D123" s="116">
        <v>1</v>
      </c>
      <c r="E123" s="116" t="s">
        <v>53</v>
      </c>
    </row>
    <row r="124" spans="1:5" ht="13.5" thickBot="1" x14ac:dyDescent="0.25">
      <c r="A124" s="117" t="s">
        <v>778</v>
      </c>
      <c r="B124" s="117">
        <v>6</v>
      </c>
      <c r="C124" s="117" t="s">
        <v>96</v>
      </c>
      <c r="D124" s="117">
        <v>1</v>
      </c>
      <c r="E124" s="117" t="s">
        <v>55</v>
      </c>
    </row>
    <row r="125" spans="1:5" ht="13.5" thickBot="1" x14ac:dyDescent="0.25">
      <c r="A125" s="116" t="s">
        <v>782</v>
      </c>
      <c r="B125" s="116">
        <v>8</v>
      </c>
      <c r="C125" s="116" t="s">
        <v>96</v>
      </c>
      <c r="D125" s="116">
        <v>1</v>
      </c>
      <c r="E125" s="116" t="s">
        <v>57</v>
      </c>
    </row>
    <row r="126" spans="1:5" ht="13.5" thickBot="1" x14ac:dyDescent="0.25">
      <c r="A126" s="117" t="s">
        <v>785</v>
      </c>
      <c r="B126" s="117">
        <v>12</v>
      </c>
      <c r="C126" s="117" t="s">
        <v>96</v>
      </c>
      <c r="D126" s="117">
        <v>1</v>
      </c>
      <c r="E126" s="117" t="s">
        <v>59</v>
      </c>
    </row>
    <row r="127" spans="1:5" ht="13.5" thickBot="1" x14ac:dyDescent="0.25">
      <c r="A127" s="116" t="s">
        <v>789</v>
      </c>
      <c r="B127" s="116">
        <v>16</v>
      </c>
      <c r="C127" s="116" t="s">
        <v>101</v>
      </c>
      <c r="D127" s="118">
        <v>2</v>
      </c>
      <c r="E127" s="118" t="s">
        <v>57</v>
      </c>
    </row>
    <row r="128" spans="1:5" ht="13.5" thickBot="1" x14ac:dyDescent="0.25">
      <c r="A128" s="117" t="s">
        <v>792</v>
      </c>
      <c r="B128" s="117">
        <v>24</v>
      </c>
      <c r="C128" s="117" t="s">
        <v>101</v>
      </c>
      <c r="D128" s="117">
        <v>1</v>
      </c>
      <c r="E128" s="117" t="s">
        <v>65</v>
      </c>
    </row>
    <row r="129" spans="1:5" ht="13.5" thickBot="1" x14ac:dyDescent="0.25">
      <c r="A129" s="116" t="s">
        <v>779</v>
      </c>
      <c r="B129" s="116">
        <v>4</v>
      </c>
      <c r="C129" s="116" t="s">
        <v>96</v>
      </c>
      <c r="D129" s="116">
        <v>1</v>
      </c>
      <c r="E129" s="116" t="s">
        <v>53</v>
      </c>
    </row>
    <row r="130" spans="1:5" ht="13.5" thickBot="1" x14ac:dyDescent="0.25">
      <c r="A130" s="117" t="s">
        <v>780</v>
      </c>
      <c r="B130" s="117">
        <v>6</v>
      </c>
      <c r="C130" s="117" t="s">
        <v>96</v>
      </c>
      <c r="D130" s="117">
        <v>1</v>
      </c>
      <c r="E130" s="117" t="s">
        <v>55</v>
      </c>
    </row>
    <row r="131" spans="1:5" ht="13.5" thickBot="1" x14ac:dyDescent="0.25">
      <c r="A131" s="116" t="s">
        <v>783</v>
      </c>
      <c r="B131" s="116">
        <v>8</v>
      </c>
      <c r="C131" s="116" t="s">
        <v>96</v>
      </c>
      <c r="D131" s="116">
        <v>1</v>
      </c>
      <c r="E131" s="116" t="s">
        <v>57</v>
      </c>
    </row>
    <row r="132" spans="1:5" ht="13.5" thickBot="1" x14ac:dyDescent="0.25">
      <c r="A132" s="117" t="s">
        <v>786</v>
      </c>
      <c r="B132" s="117">
        <v>12</v>
      </c>
      <c r="C132" s="117" t="s">
        <v>96</v>
      </c>
      <c r="D132" s="117">
        <v>1</v>
      </c>
      <c r="E132" s="117" t="s">
        <v>59</v>
      </c>
    </row>
    <row r="133" spans="1:5" ht="13.5" thickBot="1" x14ac:dyDescent="0.25">
      <c r="A133" s="116" t="s">
        <v>790</v>
      </c>
      <c r="B133" s="116">
        <v>16</v>
      </c>
      <c r="C133" s="116" t="s">
        <v>101</v>
      </c>
      <c r="D133" s="118">
        <v>2</v>
      </c>
      <c r="E133" s="118" t="s">
        <v>57</v>
      </c>
    </row>
    <row r="134" spans="1:5" ht="13.5" thickBot="1" x14ac:dyDescent="0.25">
      <c r="A134" s="117" t="s">
        <v>793</v>
      </c>
      <c r="B134" s="117">
        <v>24</v>
      </c>
      <c r="C134" s="117" t="s">
        <v>101</v>
      </c>
      <c r="D134" s="117">
        <v>1</v>
      </c>
      <c r="E134" s="117" t="s">
        <v>65</v>
      </c>
    </row>
    <row r="135" spans="1:5" ht="13.5" thickBot="1" x14ac:dyDescent="0.25">
      <c r="A135" s="116" t="s">
        <v>833</v>
      </c>
      <c r="B135" s="116">
        <v>4</v>
      </c>
      <c r="C135" s="116" t="s">
        <v>103</v>
      </c>
      <c r="D135" s="116">
        <v>1</v>
      </c>
      <c r="E135" s="116" t="s">
        <v>53</v>
      </c>
    </row>
    <row r="136" spans="1:5" ht="13.5" thickBot="1" x14ac:dyDescent="0.25">
      <c r="A136" s="117" t="s">
        <v>834</v>
      </c>
      <c r="B136" s="117">
        <v>6</v>
      </c>
      <c r="C136" s="117" t="s">
        <v>103</v>
      </c>
      <c r="D136" s="117">
        <v>1</v>
      </c>
      <c r="E136" s="117" t="s">
        <v>55</v>
      </c>
    </row>
    <row r="137" spans="1:5" ht="13.5" thickBot="1" x14ac:dyDescent="0.25">
      <c r="A137" s="116" t="s">
        <v>839</v>
      </c>
      <c r="B137" s="116">
        <v>8</v>
      </c>
      <c r="C137" s="116" t="s">
        <v>103</v>
      </c>
      <c r="D137" s="116">
        <v>1</v>
      </c>
      <c r="E137" s="116" t="s">
        <v>57</v>
      </c>
    </row>
    <row r="138" spans="1:5" ht="13.5" thickBot="1" x14ac:dyDescent="0.25">
      <c r="A138" s="117" t="s">
        <v>842</v>
      </c>
      <c r="B138" s="117">
        <v>12</v>
      </c>
      <c r="C138" s="117" t="s">
        <v>103</v>
      </c>
      <c r="D138" s="117">
        <v>1</v>
      </c>
      <c r="E138" s="117" t="s">
        <v>59</v>
      </c>
    </row>
    <row r="139" spans="1:5" ht="13.5" thickBot="1" x14ac:dyDescent="0.25">
      <c r="A139" s="116" t="s">
        <v>845</v>
      </c>
      <c r="B139" s="116">
        <v>16</v>
      </c>
      <c r="C139" s="116" t="s">
        <v>108</v>
      </c>
      <c r="D139" s="118">
        <v>2</v>
      </c>
      <c r="E139" s="118" t="s">
        <v>57</v>
      </c>
    </row>
    <row r="140" spans="1:5" ht="13.5" thickBot="1" x14ac:dyDescent="0.25">
      <c r="A140" s="117" t="s">
        <v>849</v>
      </c>
      <c r="B140" s="117">
        <v>24</v>
      </c>
      <c r="C140" s="117" t="s">
        <v>108</v>
      </c>
      <c r="D140" s="117">
        <v>1</v>
      </c>
      <c r="E140" s="117" t="s">
        <v>65</v>
      </c>
    </row>
    <row r="141" spans="1:5" ht="13.5" thickBot="1" x14ac:dyDescent="0.25">
      <c r="A141" s="116" t="s">
        <v>104</v>
      </c>
      <c r="B141" s="116">
        <v>4</v>
      </c>
      <c r="C141" s="116" t="s">
        <v>103</v>
      </c>
      <c r="D141" s="116">
        <v>1</v>
      </c>
      <c r="E141" s="116" t="s">
        <v>53</v>
      </c>
    </row>
    <row r="142" spans="1:5" ht="13.5" thickBot="1" x14ac:dyDescent="0.25">
      <c r="A142" s="117" t="s">
        <v>105</v>
      </c>
      <c r="B142" s="117">
        <v>6</v>
      </c>
      <c r="C142" s="117" t="s">
        <v>103</v>
      </c>
      <c r="D142" s="117">
        <v>1</v>
      </c>
      <c r="E142" s="117" t="s">
        <v>55</v>
      </c>
    </row>
    <row r="143" spans="1:5" ht="13.5" thickBot="1" x14ac:dyDescent="0.25">
      <c r="A143" s="116" t="s">
        <v>106</v>
      </c>
      <c r="B143" s="116">
        <v>8</v>
      </c>
      <c r="C143" s="116" t="s">
        <v>103</v>
      </c>
      <c r="D143" s="116">
        <v>1</v>
      </c>
      <c r="E143" s="116" t="s">
        <v>57</v>
      </c>
    </row>
    <row r="144" spans="1:5" ht="13.5" thickBot="1" x14ac:dyDescent="0.25">
      <c r="A144" s="117" t="s">
        <v>107</v>
      </c>
      <c r="B144" s="117">
        <v>12</v>
      </c>
      <c r="C144" s="117" t="s">
        <v>103</v>
      </c>
      <c r="D144" s="117">
        <v>1</v>
      </c>
      <c r="E144" s="117" t="s">
        <v>59</v>
      </c>
    </row>
    <row r="145" spans="1:5" ht="13.5" thickBot="1" x14ac:dyDescent="0.25">
      <c r="A145" s="116" t="s">
        <v>846</v>
      </c>
      <c r="B145" s="116">
        <v>16</v>
      </c>
      <c r="C145" s="116" t="s">
        <v>108</v>
      </c>
      <c r="D145" s="118">
        <v>2</v>
      </c>
      <c r="E145" s="118" t="s">
        <v>57</v>
      </c>
    </row>
    <row r="146" spans="1:5" ht="13.5" thickBot="1" x14ac:dyDescent="0.25">
      <c r="A146" s="117" t="s">
        <v>109</v>
      </c>
      <c r="B146" s="117">
        <v>24</v>
      </c>
      <c r="C146" s="117" t="s">
        <v>108</v>
      </c>
      <c r="D146" s="117">
        <v>1</v>
      </c>
      <c r="E146" s="117" t="s">
        <v>65</v>
      </c>
    </row>
    <row r="147" spans="1:5" ht="13.5" thickBot="1" x14ac:dyDescent="0.25">
      <c r="A147" s="116" t="s">
        <v>835</v>
      </c>
      <c r="B147" s="116">
        <v>4</v>
      </c>
      <c r="C147" s="116" t="s">
        <v>103</v>
      </c>
      <c r="D147" s="116">
        <v>1</v>
      </c>
      <c r="E147" s="116" t="s">
        <v>53</v>
      </c>
    </row>
    <row r="148" spans="1:5" ht="13.5" thickBot="1" x14ac:dyDescent="0.25">
      <c r="A148" s="117" t="s">
        <v>836</v>
      </c>
      <c r="B148" s="117">
        <v>6</v>
      </c>
      <c r="C148" s="117" t="s">
        <v>103</v>
      </c>
      <c r="D148" s="117">
        <v>1</v>
      </c>
      <c r="E148" s="117" t="s">
        <v>55</v>
      </c>
    </row>
    <row r="149" spans="1:5" ht="13.5" thickBot="1" x14ac:dyDescent="0.25">
      <c r="A149" s="116" t="s">
        <v>840</v>
      </c>
      <c r="B149" s="116">
        <v>8</v>
      </c>
      <c r="C149" s="116" t="s">
        <v>103</v>
      </c>
      <c r="D149" s="116">
        <v>1</v>
      </c>
      <c r="E149" s="116" t="s">
        <v>57</v>
      </c>
    </row>
    <row r="150" spans="1:5" ht="13.5" thickBot="1" x14ac:dyDescent="0.25">
      <c r="A150" s="117" t="s">
        <v>843</v>
      </c>
      <c r="B150" s="117">
        <v>12</v>
      </c>
      <c r="C150" s="117" t="s">
        <v>103</v>
      </c>
      <c r="D150" s="117">
        <v>1</v>
      </c>
      <c r="E150" s="117" t="s">
        <v>59</v>
      </c>
    </row>
    <row r="151" spans="1:5" ht="13.5" thickBot="1" x14ac:dyDescent="0.25">
      <c r="A151" s="116" t="s">
        <v>847</v>
      </c>
      <c r="B151" s="116">
        <v>16</v>
      </c>
      <c r="C151" s="116" t="s">
        <v>108</v>
      </c>
      <c r="D151" s="118">
        <v>2</v>
      </c>
      <c r="E151" s="118" t="s">
        <v>57</v>
      </c>
    </row>
    <row r="152" spans="1:5" ht="13.5" thickBot="1" x14ac:dyDescent="0.25">
      <c r="A152" s="117" t="s">
        <v>850</v>
      </c>
      <c r="B152" s="117">
        <v>24</v>
      </c>
      <c r="C152" s="117" t="s">
        <v>108</v>
      </c>
      <c r="D152" s="117">
        <v>1</v>
      </c>
      <c r="E152" s="117" t="s">
        <v>65</v>
      </c>
    </row>
    <row r="153" spans="1:5" ht="13.5" thickBot="1" x14ac:dyDescent="0.25">
      <c r="A153" s="116" t="s">
        <v>837</v>
      </c>
      <c r="B153" s="116">
        <v>4</v>
      </c>
      <c r="C153" s="116" t="s">
        <v>103</v>
      </c>
      <c r="D153" s="116">
        <v>1</v>
      </c>
      <c r="E153" s="116" t="s">
        <v>53</v>
      </c>
    </row>
    <row r="154" spans="1:5" ht="13.5" thickBot="1" x14ac:dyDescent="0.25">
      <c r="A154" s="117" t="s">
        <v>838</v>
      </c>
      <c r="B154" s="117">
        <v>6</v>
      </c>
      <c r="C154" s="117" t="s">
        <v>103</v>
      </c>
      <c r="D154" s="117">
        <v>1</v>
      </c>
      <c r="E154" s="117" t="s">
        <v>55</v>
      </c>
    </row>
    <row r="155" spans="1:5" ht="13.5" thickBot="1" x14ac:dyDescent="0.25">
      <c r="A155" s="116" t="s">
        <v>841</v>
      </c>
      <c r="B155" s="116">
        <v>8</v>
      </c>
      <c r="C155" s="116" t="s">
        <v>103</v>
      </c>
      <c r="D155" s="116">
        <v>1</v>
      </c>
      <c r="E155" s="116" t="s">
        <v>57</v>
      </c>
    </row>
    <row r="156" spans="1:5" ht="13.5" thickBot="1" x14ac:dyDescent="0.25">
      <c r="A156" s="117" t="s">
        <v>844</v>
      </c>
      <c r="B156" s="117">
        <v>12</v>
      </c>
      <c r="C156" s="117" t="s">
        <v>103</v>
      </c>
      <c r="D156" s="117">
        <v>1</v>
      </c>
      <c r="E156" s="117" t="s">
        <v>59</v>
      </c>
    </row>
    <row r="157" spans="1:5" ht="13.5" thickBot="1" x14ac:dyDescent="0.25">
      <c r="A157" s="116" t="s">
        <v>848</v>
      </c>
      <c r="B157" s="116">
        <v>16</v>
      </c>
      <c r="C157" s="116" t="s">
        <v>108</v>
      </c>
      <c r="D157" s="118">
        <v>2</v>
      </c>
      <c r="E157" s="118" t="s">
        <v>57</v>
      </c>
    </row>
    <row r="158" spans="1:5" ht="13.5" thickBot="1" x14ac:dyDescent="0.25">
      <c r="A158" s="117" t="s">
        <v>851</v>
      </c>
      <c r="B158" s="117">
        <v>24</v>
      </c>
      <c r="C158" s="117" t="s">
        <v>108</v>
      </c>
      <c r="D158" s="117">
        <v>1</v>
      </c>
      <c r="E158" s="117" t="s">
        <v>65</v>
      </c>
    </row>
    <row r="159" spans="1:5" ht="13.5" thickBot="1" x14ac:dyDescent="0.25">
      <c r="A159" s="116" t="s">
        <v>747</v>
      </c>
      <c r="B159" s="116">
        <v>24</v>
      </c>
      <c r="C159" s="116" t="s">
        <v>64</v>
      </c>
      <c r="D159" s="116">
        <v>1</v>
      </c>
      <c r="E159" s="116" t="s">
        <v>65</v>
      </c>
    </row>
    <row r="160" spans="1:5" ht="13.5" thickBot="1" x14ac:dyDescent="0.25">
      <c r="A160" s="117" t="s">
        <v>66</v>
      </c>
      <c r="B160" s="117">
        <v>24</v>
      </c>
      <c r="C160" s="117" t="s">
        <v>64</v>
      </c>
      <c r="D160" s="117">
        <v>1</v>
      </c>
      <c r="E160" s="117" t="s">
        <v>65</v>
      </c>
    </row>
    <row r="161" spans="1:10" ht="13.5" thickBot="1" x14ac:dyDescent="0.25">
      <c r="A161" s="116" t="s">
        <v>748</v>
      </c>
      <c r="B161" s="116">
        <v>24</v>
      </c>
      <c r="C161" s="116" t="s">
        <v>64</v>
      </c>
      <c r="D161" s="116">
        <v>1</v>
      </c>
      <c r="E161" s="116" t="s">
        <v>65</v>
      </c>
    </row>
    <row r="162" spans="1:10" ht="13.5" thickBot="1" x14ac:dyDescent="0.25">
      <c r="A162" s="117" t="s">
        <v>749</v>
      </c>
      <c r="B162" s="117">
        <v>24</v>
      </c>
      <c r="C162" s="117" t="s">
        <v>64</v>
      </c>
      <c r="D162" s="117">
        <v>1</v>
      </c>
      <c r="E162" s="117" t="s">
        <v>65</v>
      </c>
    </row>
    <row r="163" spans="1:10" ht="13.5" thickBot="1" x14ac:dyDescent="0.25">
      <c r="A163" s="116" t="s">
        <v>729</v>
      </c>
      <c r="B163" s="116">
        <v>6</v>
      </c>
      <c r="C163" s="116" t="s">
        <v>52</v>
      </c>
      <c r="D163" s="116">
        <v>1</v>
      </c>
      <c r="E163" s="116" t="s">
        <v>55</v>
      </c>
    </row>
    <row r="164" spans="1:10" ht="13.5" thickBot="1" x14ac:dyDescent="0.25">
      <c r="A164" s="117" t="s">
        <v>730</v>
      </c>
      <c r="B164" s="117">
        <v>12</v>
      </c>
      <c r="C164" s="117" t="s">
        <v>52</v>
      </c>
      <c r="D164" s="117">
        <v>1</v>
      </c>
      <c r="E164" s="117" t="s">
        <v>59</v>
      </c>
    </row>
    <row r="165" spans="1:10" ht="13.5" thickBot="1" x14ac:dyDescent="0.25">
      <c r="A165" s="116" t="s">
        <v>731</v>
      </c>
      <c r="B165" s="116">
        <v>24</v>
      </c>
      <c r="C165" s="116" t="s">
        <v>61</v>
      </c>
      <c r="D165" s="116">
        <v>2</v>
      </c>
      <c r="E165" s="116" t="s">
        <v>59</v>
      </c>
    </row>
    <row r="166" spans="1:10" x14ac:dyDescent="0.2">
      <c r="A166" s="83"/>
      <c r="B166" s="83"/>
      <c r="C166" s="83"/>
      <c r="D166" s="83"/>
      <c r="E166" s="84"/>
    </row>
    <row r="167" spans="1:10" ht="13.5" thickBot="1" x14ac:dyDescent="0.25"/>
    <row r="168" spans="1:10" ht="18.75" thickBot="1" x14ac:dyDescent="0.25">
      <c r="A168" s="51" t="s">
        <v>44</v>
      </c>
      <c r="B168" s="52"/>
      <c r="C168" s="52"/>
      <c r="D168" s="52"/>
      <c r="E168" s="52"/>
      <c r="F168" s="52"/>
      <c r="G168" s="52"/>
      <c r="H168" s="52"/>
      <c r="I168" s="53"/>
    </row>
    <row r="170" spans="1:10" ht="13.5" thickBot="1" x14ac:dyDescent="0.25">
      <c r="A170" s="1"/>
      <c r="B170" s="1"/>
      <c r="C170" s="1"/>
      <c r="D170" s="112" t="s">
        <v>52</v>
      </c>
      <c r="E170" s="112"/>
      <c r="F170" s="112"/>
      <c r="G170" s="112"/>
      <c r="H170" s="112"/>
      <c r="I170" s="112"/>
      <c r="J170" t="s">
        <v>861</v>
      </c>
    </row>
    <row r="171" spans="1:10" ht="14.25" thickTop="1" thickBot="1" x14ac:dyDescent="0.25">
      <c r="A171" s="1"/>
      <c r="B171" s="4" t="s">
        <v>6</v>
      </c>
      <c r="C171" s="5" t="s">
        <v>0</v>
      </c>
      <c r="D171" s="9" t="s">
        <v>7</v>
      </c>
      <c r="E171" s="10" t="s">
        <v>1</v>
      </c>
      <c r="F171" s="10" t="s">
        <v>2</v>
      </c>
      <c r="G171" s="10" t="s">
        <v>3</v>
      </c>
      <c r="H171" s="10" t="s">
        <v>4</v>
      </c>
      <c r="I171" s="11" t="s">
        <v>5</v>
      </c>
    </row>
    <row r="172" spans="1:10" x14ac:dyDescent="0.2">
      <c r="A172" s="2" t="s">
        <v>111</v>
      </c>
      <c r="B172" s="12" t="s">
        <v>8</v>
      </c>
      <c r="C172" s="8" t="s">
        <v>9</v>
      </c>
      <c r="D172" s="13">
        <v>0.15415999999999999</v>
      </c>
      <c r="E172" s="3">
        <v>0.10959000000000001</v>
      </c>
      <c r="F172" s="3">
        <v>1.9957999999999998E-3</v>
      </c>
      <c r="G172" s="3">
        <v>8.0738000000000008E-3</v>
      </c>
      <c r="H172" s="3">
        <v>0</v>
      </c>
      <c r="I172" s="14">
        <v>3.4501999999999998E-2</v>
      </c>
    </row>
    <row r="173" spans="1:10" x14ac:dyDescent="0.2">
      <c r="A173" s="2" t="s">
        <v>112</v>
      </c>
      <c r="B173" s="15" t="s">
        <v>10</v>
      </c>
      <c r="C173" s="8" t="s">
        <v>11</v>
      </c>
      <c r="D173" s="13">
        <v>1.5993E-8</v>
      </c>
      <c r="E173" s="3">
        <v>1.4249000000000001E-8</v>
      </c>
      <c r="F173" s="3">
        <v>4.0438999999999998E-12</v>
      </c>
      <c r="G173" s="3">
        <v>3.7770999999999998E-10</v>
      </c>
      <c r="H173" s="3">
        <v>0</v>
      </c>
      <c r="I173" s="14">
        <v>1.3622999999999999E-9</v>
      </c>
    </row>
    <row r="174" spans="1:10" x14ac:dyDescent="0.2">
      <c r="A174" s="2" t="s">
        <v>113</v>
      </c>
      <c r="B174" s="15" t="s">
        <v>12</v>
      </c>
      <c r="C174" s="8" t="s">
        <v>45</v>
      </c>
      <c r="D174" s="13">
        <v>1.7607000000000001E-4</v>
      </c>
      <c r="E174" s="3">
        <v>1.3595E-4</v>
      </c>
      <c r="F174" s="3">
        <v>8.9685000000000006E-6</v>
      </c>
      <c r="G174" s="3">
        <v>2.7004999999999998E-6</v>
      </c>
      <c r="H174" s="3">
        <v>0</v>
      </c>
      <c r="I174" s="14">
        <v>2.8449000000000002E-5</v>
      </c>
    </row>
    <row r="175" spans="1:10" x14ac:dyDescent="0.2">
      <c r="A175" s="2" t="s">
        <v>114</v>
      </c>
      <c r="B175" s="15" t="s">
        <v>13</v>
      </c>
      <c r="C175" s="8" t="s">
        <v>14</v>
      </c>
      <c r="D175" s="13">
        <v>6.9528000000000002E-5</v>
      </c>
      <c r="E175" s="3">
        <v>3.5404000000000002E-5</v>
      </c>
      <c r="F175" s="3">
        <v>2.0609999999999998E-6</v>
      </c>
      <c r="G175" s="3">
        <v>7.3343999999999996E-6</v>
      </c>
      <c r="H175" s="3">
        <v>0</v>
      </c>
      <c r="I175" s="14">
        <v>2.4729E-5</v>
      </c>
    </row>
    <row r="176" spans="1:10" x14ac:dyDescent="0.2">
      <c r="A176" s="2" t="s">
        <v>115</v>
      </c>
      <c r="B176" s="15" t="s">
        <v>15</v>
      </c>
      <c r="C176" s="8" t="s">
        <v>16</v>
      </c>
      <c r="D176" s="13">
        <v>2.9702000000000001E-5</v>
      </c>
      <c r="E176" s="3">
        <v>2.4695E-5</v>
      </c>
      <c r="F176" s="3">
        <v>6.3728E-7</v>
      </c>
      <c r="G176" s="3">
        <v>1.4735E-6</v>
      </c>
      <c r="H176" s="3">
        <v>0</v>
      </c>
      <c r="I176" s="14">
        <v>2.8961999999999999E-6</v>
      </c>
    </row>
    <row r="177" spans="1:9" x14ac:dyDescent="0.2">
      <c r="A177" s="2" t="s">
        <v>116</v>
      </c>
      <c r="B177" s="15" t="s">
        <v>17</v>
      </c>
      <c r="C177" s="8" t="s">
        <v>18</v>
      </c>
      <c r="D177" s="13">
        <v>6.7637000000000001E-7</v>
      </c>
      <c r="E177" s="3">
        <v>6.7528999999999995E-7</v>
      </c>
      <c r="F177" s="3">
        <v>7.9885999999999999E-11</v>
      </c>
      <c r="G177" s="3">
        <v>1.4442E-10</v>
      </c>
      <c r="H177" s="3">
        <v>0</v>
      </c>
      <c r="I177" s="14">
        <v>8.5575999999999995E-10</v>
      </c>
    </row>
    <row r="178" spans="1:9" x14ac:dyDescent="0.2">
      <c r="A178" s="2" t="s">
        <v>117</v>
      </c>
      <c r="B178" s="15" t="s">
        <v>19</v>
      </c>
      <c r="C178" s="8" t="s">
        <v>20</v>
      </c>
      <c r="D178" s="13">
        <v>1.0807</v>
      </c>
      <c r="E178" s="3">
        <v>0.92603000000000002</v>
      </c>
      <c r="F178" s="3">
        <v>2.8046000000000001E-2</v>
      </c>
      <c r="G178" s="3">
        <v>2.6023999999999999E-2</v>
      </c>
      <c r="H178" s="3">
        <v>0</v>
      </c>
      <c r="I178" s="14">
        <v>0.10055</v>
      </c>
    </row>
    <row r="179" spans="1:9" x14ac:dyDescent="0.2">
      <c r="A179" s="2" t="s">
        <v>118</v>
      </c>
      <c r="B179" s="15" t="s">
        <v>21</v>
      </c>
      <c r="C179" s="8" t="s">
        <v>20</v>
      </c>
      <c r="D179" s="13">
        <v>2.5748000000000002</v>
      </c>
      <c r="E179" s="3">
        <v>2.3102999999999998</v>
      </c>
      <c r="F179" s="3">
        <v>2.8226000000000001E-2</v>
      </c>
      <c r="G179" s="3">
        <v>6.4056000000000002E-2</v>
      </c>
      <c r="H179" s="3">
        <v>0</v>
      </c>
      <c r="I179" s="14">
        <v>0.17219000000000001</v>
      </c>
    </row>
    <row r="180" spans="1:9" x14ac:dyDescent="0.2">
      <c r="A180" s="2" t="s">
        <v>119</v>
      </c>
      <c r="B180" s="15" t="s">
        <v>22</v>
      </c>
      <c r="C180" s="8" t="s">
        <v>23</v>
      </c>
      <c r="D180" s="13">
        <v>2.5180000000000001E-2</v>
      </c>
      <c r="E180" s="3">
        <v>2.4412E-2</v>
      </c>
      <c r="F180" s="3">
        <v>1.7866000000000001E-7</v>
      </c>
      <c r="G180" s="3">
        <v>7.3435000000000004E-4</v>
      </c>
      <c r="H180" s="3">
        <v>0</v>
      </c>
      <c r="I180" s="14">
        <v>3.2979999999999999E-5</v>
      </c>
    </row>
    <row r="181" spans="1:9" x14ac:dyDescent="0.2">
      <c r="A181" s="2" t="s">
        <v>120</v>
      </c>
      <c r="B181" s="15" t="s">
        <v>24</v>
      </c>
      <c r="C181" s="8" t="s">
        <v>23</v>
      </c>
      <c r="D181" s="13">
        <v>45.994</v>
      </c>
      <c r="E181" s="3">
        <v>6.7549000000000001</v>
      </c>
      <c r="F181" s="3">
        <v>0.32828000000000002</v>
      </c>
      <c r="G181" s="3">
        <v>1.3546</v>
      </c>
      <c r="H181" s="3">
        <v>0</v>
      </c>
      <c r="I181" s="14">
        <v>37.555999999999997</v>
      </c>
    </row>
    <row r="182" spans="1:9" ht="13.5" thickBot="1" x14ac:dyDescent="0.25">
      <c r="A182" s="2" t="s">
        <v>121</v>
      </c>
      <c r="B182" s="16" t="s">
        <v>25</v>
      </c>
      <c r="C182" s="17" t="s">
        <v>23</v>
      </c>
      <c r="D182" s="18">
        <v>22.701000000000001</v>
      </c>
      <c r="E182" s="19">
        <v>20.744</v>
      </c>
      <c r="F182" s="19">
        <v>8.1827999999999998E-2</v>
      </c>
      <c r="G182" s="19">
        <v>0.67762999999999995</v>
      </c>
      <c r="H182" s="19">
        <v>0</v>
      </c>
      <c r="I182" s="20">
        <v>1.1967000000000001</v>
      </c>
    </row>
    <row r="183" spans="1:9" x14ac:dyDescent="0.2">
      <c r="A183" s="2" t="s">
        <v>122</v>
      </c>
      <c r="B183" s="21" t="s">
        <v>26</v>
      </c>
      <c r="C183" s="7" t="s">
        <v>20</v>
      </c>
      <c r="D183" s="22">
        <v>-4.6455999999999997E-3</v>
      </c>
      <c r="E183" s="6">
        <v>-5.2058E-3</v>
      </c>
      <c r="F183" s="6">
        <v>3.7614999999999998E-5</v>
      </c>
      <c r="G183" s="6">
        <v>-6.6697999999999996E-4</v>
      </c>
      <c r="H183" s="6">
        <v>0</v>
      </c>
      <c r="I183" s="23">
        <v>1.1896000000000001E-3</v>
      </c>
    </row>
    <row r="184" spans="1:9" x14ac:dyDescent="0.2">
      <c r="A184" s="2" t="s">
        <v>123</v>
      </c>
      <c r="B184" s="21" t="s">
        <v>27</v>
      </c>
      <c r="C184" s="8" t="s">
        <v>20</v>
      </c>
      <c r="D184" s="13">
        <v>3.2141000000000003E-2</v>
      </c>
      <c r="E184" s="3">
        <v>3.2141000000000003E-2</v>
      </c>
      <c r="F184" s="3">
        <v>0</v>
      </c>
      <c r="G184" s="3">
        <v>0</v>
      </c>
      <c r="H184" s="3">
        <v>0</v>
      </c>
      <c r="I184" s="14">
        <v>0</v>
      </c>
    </row>
    <row r="185" spans="1:9" x14ac:dyDescent="0.2">
      <c r="A185" s="2" t="s">
        <v>124</v>
      </c>
      <c r="B185" s="21" t="s">
        <v>28</v>
      </c>
      <c r="C185" s="8" t="s">
        <v>20</v>
      </c>
      <c r="D185" s="13">
        <v>2.7496E-2</v>
      </c>
      <c r="E185" s="3">
        <v>2.6936000000000002E-2</v>
      </c>
      <c r="F185" s="3">
        <v>3.7614999999999998E-5</v>
      </c>
      <c r="G185" s="3">
        <v>-6.6697999999999996E-4</v>
      </c>
      <c r="H185" s="3">
        <v>0</v>
      </c>
      <c r="I185" s="14">
        <v>1.1896000000000001E-3</v>
      </c>
    </row>
    <row r="186" spans="1:9" x14ac:dyDescent="0.2">
      <c r="A186" s="2" t="s">
        <v>125</v>
      </c>
      <c r="B186" s="21" t="s">
        <v>29</v>
      </c>
      <c r="C186" s="8" t="s">
        <v>20</v>
      </c>
      <c r="D186" s="13">
        <v>2.1375000000000002</v>
      </c>
      <c r="E186" s="3">
        <v>1.8847</v>
      </c>
      <c r="F186" s="3">
        <v>2.8188000000000001E-2</v>
      </c>
      <c r="G186" s="3">
        <v>5.3617999999999999E-2</v>
      </c>
      <c r="H186" s="3">
        <v>0</v>
      </c>
      <c r="I186" s="14">
        <v>0.17100000000000001</v>
      </c>
    </row>
    <row r="187" spans="1:9" x14ac:dyDescent="0.2">
      <c r="A187" s="2" t="s">
        <v>126</v>
      </c>
      <c r="B187" s="21" t="s">
        <v>30</v>
      </c>
      <c r="C187" s="8" t="s">
        <v>20</v>
      </c>
      <c r="D187" s="13">
        <v>0.40986</v>
      </c>
      <c r="E187" s="3">
        <v>0.39874999999999999</v>
      </c>
      <c r="F187" s="3">
        <v>0</v>
      </c>
      <c r="G187" s="3">
        <v>1.1105E-2</v>
      </c>
      <c r="H187" s="3">
        <v>0</v>
      </c>
      <c r="I187" s="14">
        <v>0</v>
      </c>
    </row>
    <row r="188" spans="1:9" x14ac:dyDescent="0.2">
      <c r="A188" s="2" t="s">
        <v>127</v>
      </c>
      <c r="B188" s="21" t="s">
        <v>31</v>
      </c>
      <c r="C188" s="8" t="s">
        <v>20</v>
      </c>
      <c r="D188" s="13">
        <v>2.5472999999999999</v>
      </c>
      <c r="E188" s="3">
        <v>2.2833999999999999</v>
      </c>
      <c r="F188" s="3">
        <v>2.8188000000000001E-2</v>
      </c>
      <c r="G188" s="3">
        <v>6.4723000000000003E-2</v>
      </c>
      <c r="H188" s="3">
        <v>0</v>
      </c>
      <c r="I188" s="14">
        <v>0.17100000000000001</v>
      </c>
    </row>
    <row r="189" spans="1:9" x14ac:dyDescent="0.2">
      <c r="A189" s="2" t="s">
        <v>128</v>
      </c>
      <c r="B189" s="21" t="s">
        <v>32</v>
      </c>
      <c r="C189" s="8" t="s">
        <v>33</v>
      </c>
      <c r="D189" s="13">
        <v>2.4250999999999999E-3</v>
      </c>
      <c r="E189" s="3">
        <v>2.4250999999999999E-3</v>
      </c>
      <c r="F189" s="3">
        <v>0</v>
      </c>
      <c r="G189" s="3">
        <v>0</v>
      </c>
      <c r="H189" s="3">
        <v>0</v>
      </c>
      <c r="I189" s="14">
        <v>0</v>
      </c>
    </row>
    <row r="190" spans="1:9" x14ac:dyDescent="0.2">
      <c r="A190" s="2" t="s">
        <v>129</v>
      </c>
      <c r="B190" s="21" t="s">
        <v>34</v>
      </c>
      <c r="C190" s="8" t="s">
        <v>20</v>
      </c>
      <c r="D190" s="13">
        <v>0</v>
      </c>
      <c r="E190" s="3">
        <v>0</v>
      </c>
      <c r="F190" s="3">
        <v>0</v>
      </c>
      <c r="G190" s="3">
        <v>0</v>
      </c>
      <c r="H190" s="3">
        <v>0</v>
      </c>
      <c r="I190" s="14">
        <v>0</v>
      </c>
    </row>
    <row r="191" spans="1:9" x14ac:dyDescent="0.2">
      <c r="A191" s="2" t="s">
        <v>130</v>
      </c>
      <c r="B191" s="21" t="s">
        <v>35</v>
      </c>
      <c r="C191" s="8" t="s">
        <v>20</v>
      </c>
      <c r="D191" s="13">
        <v>0</v>
      </c>
      <c r="E191" s="3">
        <v>0</v>
      </c>
      <c r="F191" s="3">
        <v>0</v>
      </c>
      <c r="G191" s="3">
        <v>0</v>
      </c>
      <c r="H191" s="3">
        <v>0</v>
      </c>
      <c r="I191" s="14">
        <v>0</v>
      </c>
    </row>
    <row r="192" spans="1:9" x14ac:dyDescent="0.2">
      <c r="A192" s="2" t="s">
        <v>131</v>
      </c>
      <c r="B192" s="21" t="s">
        <v>36</v>
      </c>
      <c r="C192" s="8" t="s">
        <v>33</v>
      </c>
      <c r="D192" s="13">
        <v>9.3482999999999997E-2</v>
      </c>
      <c r="E192" s="3">
        <v>5.7453999999999998E-2</v>
      </c>
      <c r="F192" s="3">
        <v>0</v>
      </c>
      <c r="G192" s="3">
        <v>1.1754000000000001E-3</v>
      </c>
      <c r="H192" s="3">
        <v>0</v>
      </c>
      <c r="I192" s="14">
        <v>3.4854000000000003E-2</v>
      </c>
    </row>
    <row r="193" spans="1:10" x14ac:dyDescent="0.2">
      <c r="A193" s="2" t="s">
        <v>132</v>
      </c>
      <c r="B193" s="21" t="s">
        <v>37</v>
      </c>
      <c r="C193" s="8" t="s">
        <v>33</v>
      </c>
      <c r="D193" s="13">
        <v>7.0680999999999994E-2</v>
      </c>
      <c r="E193" s="3">
        <v>2.8528999999999999E-2</v>
      </c>
      <c r="F193" s="3">
        <v>7.0926999999999994E-5</v>
      </c>
      <c r="G193" s="3">
        <v>3.2923000000000002E-3</v>
      </c>
      <c r="H193" s="3">
        <v>0</v>
      </c>
      <c r="I193" s="14">
        <v>3.8788999999999997E-2</v>
      </c>
    </row>
    <row r="194" spans="1:10" x14ac:dyDescent="0.2">
      <c r="A194" s="2" t="s">
        <v>133</v>
      </c>
      <c r="B194" s="21" t="s">
        <v>38</v>
      </c>
      <c r="C194" s="8" t="s">
        <v>33</v>
      </c>
      <c r="D194" s="13">
        <v>3.5686999999999999E-5</v>
      </c>
      <c r="E194" s="3">
        <v>3.3399000000000003E-5</v>
      </c>
      <c r="F194" s="3">
        <v>5.0516000000000001E-8</v>
      </c>
      <c r="G194" s="3">
        <v>2.0213E-7</v>
      </c>
      <c r="H194" s="3">
        <v>0</v>
      </c>
      <c r="I194" s="14">
        <v>2.0356E-6</v>
      </c>
    </row>
    <row r="195" spans="1:10" x14ac:dyDescent="0.2">
      <c r="A195" s="2" t="s">
        <v>134</v>
      </c>
      <c r="B195" s="21" t="s">
        <v>39</v>
      </c>
      <c r="C195" s="8" t="s">
        <v>33</v>
      </c>
      <c r="D195" s="13">
        <v>0</v>
      </c>
      <c r="E195" s="3">
        <v>0</v>
      </c>
      <c r="F195" s="3">
        <v>0</v>
      </c>
      <c r="G195" s="3">
        <v>0</v>
      </c>
      <c r="H195" s="3">
        <v>0</v>
      </c>
      <c r="I195" s="14">
        <v>0</v>
      </c>
    </row>
    <row r="196" spans="1:10" x14ac:dyDescent="0.2">
      <c r="A196" s="2" t="s">
        <v>135</v>
      </c>
      <c r="B196" s="21" t="s">
        <v>40</v>
      </c>
      <c r="C196" s="8" t="s">
        <v>33</v>
      </c>
      <c r="D196" s="13">
        <v>2.166E-3</v>
      </c>
      <c r="E196" s="3">
        <v>0</v>
      </c>
      <c r="F196" s="3">
        <v>0</v>
      </c>
      <c r="G196" s="3">
        <v>2.166E-3</v>
      </c>
      <c r="H196" s="3">
        <v>0</v>
      </c>
      <c r="I196" s="14">
        <v>0</v>
      </c>
    </row>
    <row r="197" spans="1:10" x14ac:dyDescent="0.2">
      <c r="A197" s="2" t="s">
        <v>136</v>
      </c>
      <c r="B197" s="21" t="s">
        <v>41</v>
      </c>
      <c r="C197" s="8" t="s">
        <v>33</v>
      </c>
      <c r="D197" s="13">
        <v>0</v>
      </c>
      <c r="E197" s="3">
        <v>0</v>
      </c>
      <c r="F197" s="3">
        <v>0</v>
      </c>
      <c r="G197" s="3">
        <v>0</v>
      </c>
      <c r="H197" s="3">
        <v>0</v>
      </c>
      <c r="I197" s="14">
        <v>0</v>
      </c>
    </row>
    <row r="198" spans="1:10" x14ac:dyDescent="0.2">
      <c r="A198" s="2" t="s">
        <v>137</v>
      </c>
      <c r="B198" s="21" t="s">
        <v>42</v>
      </c>
      <c r="C198" s="24" t="s">
        <v>20</v>
      </c>
      <c r="D198" s="13">
        <v>2.2626999999999999E-3</v>
      </c>
      <c r="E198" s="3">
        <v>0</v>
      </c>
      <c r="F198" s="3">
        <v>0</v>
      </c>
      <c r="G198" s="3">
        <v>2.2626999999999999E-3</v>
      </c>
      <c r="H198" s="3">
        <v>0</v>
      </c>
      <c r="I198" s="14">
        <v>0</v>
      </c>
    </row>
    <row r="200" spans="1:10" ht="13.5" thickBot="1" x14ac:dyDescent="0.25">
      <c r="A200" s="1"/>
      <c r="B200" s="1"/>
      <c r="C200" s="1"/>
      <c r="D200" s="112" t="s">
        <v>61</v>
      </c>
      <c r="E200" s="112"/>
      <c r="F200" s="112"/>
      <c r="G200" s="112"/>
      <c r="H200" s="112"/>
      <c r="I200" s="112"/>
      <c r="J200" t="s">
        <v>862</v>
      </c>
    </row>
    <row r="201" spans="1:10" ht="14.25" thickTop="1" thickBot="1" x14ac:dyDescent="0.25">
      <c r="A201" s="1"/>
      <c r="B201" s="4" t="s">
        <v>6</v>
      </c>
      <c r="C201" s="5" t="s">
        <v>0</v>
      </c>
      <c r="D201" s="9" t="s">
        <v>7</v>
      </c>
      <c r="E201" s="10" t="s">
        <v>1</v>
      </c>
      <c r="F201" s="10" t="s">
        <v>2</v>
      </c>
      <c r="G201" s="10" t="s">
        <v>3</v>
      </c>
      <c r="H201" s="10" t="s">
        <v>4</v>
      </c>
      <c r="I201" s="11" t="s">
        <v>5</v>
      </c>
    </row>
    <row r="202" spans="1:10" x14ac:dyDescent="0.2">
      <c r="A202" s="2" t="s">
        <v>165</v>
      </c>
      <c r="B202" s="12" t="s">
        <v>8</v>
      </c>
      <c r="C202" s="8" t="s">
        <v>9</v>
      </c>
      <c r="D202" s="13">
        <v>0.19005</v>
      </c>
      <c r="E202" s="3">
        <v>0.13475000000000001</v>
      </c>
      <c r="F202" s="3">
        <v>2.5406999999999999E-3</v>
      </c>
      <c r="G202" s="3">
        <v>1.0737E-2</v>
      </c>
      <c r="H202" s="3">
        <v>0</v>
      </c>
      <c r="I202" s="14">
        <v>4.2020000000000002E-2</v>
      </c>
    </row>
    <row r="203" spans="1:10" x14ac:dyDescent="0.2">
      <c r="A203" s="2" t="s">
        <v>166</v>
      </c>
      <c r="B203" s="15" t="s">
        <v>10</v>
      </c>
      <c r="C203" s="8" t="s">
        <v>11</v>
      </c>
      <c r="D203" s="13">
        <v>2.1500999999999998E-8</v>
      </c>
      <c r="E203" s="3">
        <v>1.9379000000000001E-8</v>
      </c>
      <c r="F203" s="3">
        <v>5.1480000000000003E-12</v>
      </c>
      <c r="G203" s="3">
        <v>4.5695000000000001E-10</v>
      </c>
      <c r="H203" s="3">
        <v>0</v>
      </c>
      <c r="I203" s="14">
        <v>1.6591E-9</v>
      </c>
    </row>
    <row r="204" spans="1:10" x14ac:dyDescent="0.2">
      <c r="A204" s="2" t="s">
        <v>167</v>
      </c>
      <c r="B204" s="15" t="s">
        <v>12</v>
      </c>
      <c r="C204" s="8" t="s">
        <v>45</v>
      </c>
      <c r="D204" s="13">
        <v>2.2337999999999999E-4</v>
      </c>
      <c r="E204" s="3">
        <v>1.7666000000000001E-4</v>
      </c>
      <c r="F204" s="3">
        <v>1.1416999999999999E-5</v>
      </c>
      <c r="G204" s="3">
        <v>6.5460000000000005E-7</v>
      </c>
      <c r="H204" s="3">
        <v>0</v>
      </c>
      <c r="I204" s="14">
        <v>3.4647999999999998E-5</v>
      </c>
    </row>
    <row r="205" spans="1:10" x14ac:dyDescent="0.2">
      <c r="A205" s="2" t="s">
        <v>168</v>
      </c>
      <c r="B205" s="15" t="s">
        <v>13</v>
      </c>
      <c r="C205" s="8" t="s">
        <v>14</v>
      </c>
      <c r="D205" s="13">
        <v>8.7380999999999996E-5</v>
      </c>
      <c r="E205" s="3">
        <v>4.4671E-5</v>
      </c>
      <c r="F205" s="3">
        <v>2.6237E-6</v>
      </c>
      <c r="G205" s="3">
        <v>9.9691000000000008E-6</v>
      </c>
      <c r="H205" s="3">
        <v>0</v>
      </c>
      <c r="I205" s="14">
        <v>3.0117E-5</v>
      </c>
    </row>
    <row r="206" spans="1:10" x14ac:dyDescent="0.2">
      <c r="A206" s="2" t="s">
        <v>169</v>
      </c>
      <c r="B206" s="15" t="s">
        <v>15</v>
      </c>
      <c r="C206" s="8" t="s">
        <v>16</v>
      </c>
      <c r="D206" s="13">
        <v>3.5952999999999999E-5</v>
      </c>
      <c r="E206" s="3">
        <v>2.9836999999999999E-5</v>
      </c>
      <c r="F206" s="3">
        <v>8.1128000000000005E-7</v>
      </c>
      <c r="G206" s="3">
        <v>1.7765000000000001E-6</v>
      </c>
      <c r="H206" s="3">
        <v>0</v>
      </c>
      <c r="I206" s="14">
        <v>3.5273000000000001E-6</v>
      </c>
    </row>
    <row r="207" spans="1:10" x14ac:dyDescent="0.2">
      <c r="A207" s="2" t="s">
        <v>170</v>
      </c>
      <c r="B207" s="15" t="s">
        <v>17</v>
      </c>
      <c r="C207" s="8" t="s">
        <v>18</v>
      </c>
      <c r="D207" s="13">
        <v>1.1158E-6</v>
      </c>
      <c r="E207" s="3">
        <v>1.1145000000000001E-6</v>
      </c>
      <c r="F207" s="3">
        <v>1.017E-10</v>
      </c>
      <c r="G207" s="3">
        <v>1.6804E-10</v>
      </c>
      <c r="H207" s="3">
        <v>0</v>
      </c>
      <c r="I207" s="14">
        <v>1.0422E-9</v>
      </c>
    </row>
    <row r="208" spans="1:10" x14ac:dyDescent="0.2">
      <c r="A208" s="2" t="s">
        <v>171</v>
      </c>
      <c r="B208" s="15" t="s">
        <v>19</v>
      </c>
      <c r="C208" s="8" t="s">
        <v>20</v>
      </c>
      <c r="D208" s="13">
        <v>1.4107000000000001</v>
      </c>
      <c r="E208" s="3">
        <v>1.224</v>
      </c>
      <c r="F208" s="3">
        <v>3.5702999999999999E-2</v>
      </c>
      <c r="G208" s="3">
        <v>2.8558E-2</v>
      </c>
      <c r="H208" s="3">
        <v>0</v>
      </c>
      <c r="I208" s="14">
        <v>0.12246</v>
      </c>
    </row>
    <row r="209" spans="1:9" x14ac:dyDescent="0.2">
      <c r="A209" s="2" t="s">
        <v>172</v>
      </c>
      <c r="B209" s="15" t="s">
        <v>21</v>
      </c>
      <c r="C209" s="8" t="s">
        <v>20</v>
      </c>
      <c r="D209" s="13">
        <v>3.4479000000000002</v>
      </c>
      <c r="E209" s="3">
        <v>3.1253000000000002</v>
      </c>
      <c r="F209" s="3">
        <v>3.5931999999999999E-2</v>
      </c>
      <c r="G209" s="3">
        <v>7.6910000000000006E-2</v>
      </c>
      <c r="H209" s="3">
        <v>0</v>
      </c>
      <c r="I209" s="14">
        <v>0.20971000000000001</v>
      </c>
    </row>
    <row r="210" spans="1:9" x14ac:dyDescent="0.2">
      <c r="A210" s="2" t="s">
        <v>173</v>
      </c>
      <c r="B210" s="15" t="s">
        <v>22</v>
      </c>
      <c r="C210" s="8" t="s">
        <v>23</v>
      </c>
      <c r="D210" s="13">
        <v>4.4567000000000002E-2</v>
      </c>
      <c r="E210" s="3">
        <v>4.3227000000000002E-2</v>
      </c>
      <c r="F210" s="3">
        <v>2.2742999999999999E-7</v>
      </c>
      <c r="G210" s="3">
        <v>1.2994E-3</v>
      </c>
      <c r="H210" s="3">
        <v>0</v>
      </c>
      <c r="I210" s="14">
        <v>4.0166000000000001E-5</v>
      </c>
    </row>
    <row r="211" spans="1:9" x14ac:dyDescent="0.2">
      <c r="A211" s="2" t="s">
        <v>174</v>
      </c>
      <c r="B211" s="15" t="s">
        <v>24</v>
      </c>
      <c r="C211" s="8" t="s">
        <v>23</v>
      </c>
      <c r="D211" s="13">
        <v>55.924999999999997</v>
      </c>
      <c r="E211" s="3">
        <v>8.0927000000000007</v>
      </c>
      <c r="F211" s="3">
        <v>0.41791</v>
      </c>
      <c r="G211" s="3">
        <v>1.6758</v>
      </c>
      <c r="H211" s="3">
        <v>0</v>
      </c>
      <c r="I211" s="14">
        <v>45.738999999999997</v>
      </c>
    </row>
    <row r="212" spans="1:9" ht="13.5" thickBot="1" x14ac:dyDescent="0.25">
      <c r="A212" s="2" t="s">
        <v>175</v>
      </c>
      <c r="B212" s="16" t="s">
        <v>25</v>
      </c>
      <c r="C212" s="17" t="s">
        <v>23</v>
      </c>
      <c r="D212" s="18">
        <v>26.917000000000002</v>
      </c>
      <c r="E212" s="19">
        <v>24.568999999999999</v>
      </c>
      <c r="F212" s="19">
        <v>0.10417</v>
      </c>
      <c r="G212" s="19">
        <v>0.78634000000000004</v>
      </c>
      <c r="H212" s="19">
        <v>0</v>
      </c>
      <c r="I212" s="20">
        <v>1.4575</v>
      </c>
    </row>
    <row r="213" spans="1:9" x14ac:dyDescent="0.2">
      <c r="A213" s="2" t="s">
        <v>176</v>
      </c>
      <c r="B213" s="21" t="s">
        <v>26</v>
      </c>
      <c r="C213" s="7" t="s">
        <v>20</v>
      </c>
      <c r="D213" s="22">
        <v>1.2612999999999999E-2</v>
      </c>
      <c r="E213" s="6">
        <v>1.2593E-2</v>
      </c>
      <c r="F213" s="6">
        <v>4.7886000000000002E-5</v>
      </c>
      <c r="G213" s="6">
        <v>-1.4763000000000001E-3</v>
      </c>
      <c r="H213" s="6">
        <v>0</v>
      </c>
      <c r="I213" s="23">
        <v>1.4488000000000001E-3</v>
      </c>
    </row>
    <row r="214" spans="1:9" x14ac:dyDescent="0.2">
      <c r="A214" s="2" t="s">
        <v>177</v>
      </c>
      <c r="B214" s="21" t="s">
        <v>27</v>
      </c>
      <c r="C214" s="8" t="s">
        <v>20</v>
      </c>
      <c r="D214" s="13">
        <v>4.6755999999999999E-2</v>
      </c>
      <c r="E214" s="3">
        <v>4.6755999999999999E-2</v>
      </c>
      <c r="F214" s="3">
        <v>0</v>
      </c>
      <c r="G214" s="3">
        <v>0</v>
      </c>
      <c r="H214" s="3">
        <v>0</v>
      </c>
      <c r="I214" s="14">
        <v>0</v>
      </c>
    </row>
    <row r="215" spans="1:9" x14ac:dyDescent="0.2">
      <c r="A215" s="2" t="s">
        <v>178</v>
      </c>
      <c r="B215" s="21" t="s">
        <v>28</v>
      </c>
      <c r="C215" s="8" t="s">
        <v>20</v>
      </c>
      <c r="D215" s="13">
        <v>5.9369999999999999E-2</v>
      </c>
      <c r="E215" s="3">
        <v>5.935E-2</v>
      </c>
      <c r="F215" s="3">
        <v>4.7886000000000002E-5</v>
      </c>
      <c r="G215" s="3">
        <v>-1.4763000000000001E-3</v>
      </c>
      <c r="H215" s="3">
        <v>0</v>
      </c>
      <c r="I215" s="14">
        <v>1.4488000000000001E-3</v>
      </c>
    </row>
    <row r="216" spans="1:9" x14ac:dyDescent="0.2">
      <c r="A216" s="2" t="s">
        <v>179</v>
      </c>
      <c r="B216" s="21" t="s">
        <v>29</v>
      </c>
      <c r="C216" s="8" t="s">
        <v>20</v>
      </c>
      <c r="D216" s="13">
        <v>2.8176999999999999</v>
      </c>
      <c r="E216" s="3">
        <v>2.5099</v>
      </c>
      <c r="F216" s="3">
        <v>3.5883999999999999E-2</v>
      </c>
      <c r="G216" s="3">
        <v>6.3641000000000003E-2</v>
      </c>
      <c r="H216" s="3">
        <v>0</v>
      </c>
      <c r="I216" s="14">
        <v>0.20826</v>
      </c>
    </row>
    <row r="217" spans="1:9" x14ac:dyDescent="0.2">
      <c r="A217" s="2" t="s">
        <v>180</v>
      </c>
      <c r="B217" s="21" t="s">
        <v>30</v>
      </c>
      <c r="C217" s="8" t="s">
        <v>20</v>
      </c>
      <c r="D217" s="13">
        <v>0.57081000000000004</v>
      </c>
      <c r="E217" s="3">
        <v>0.55606999999999995</v>
      </c>
      <c r="F217" s="3">
        <v>0</v>
      </c>
      <c r="G217" s="3">
        <v>1.4744999999999999E-2</v>
      </c>
      <c r="H217" s="3">
        <v>0</v>
      </c>
      <c r="I217" s="14">
        <v>0</v>
      </c>
    </row>
    <row r="218" spans="1:9" x14ac:dyDescent="0.2">
      <c r="A218" s="2" t="s">
        <v>181</v>
      </c>
      <c r="B218" s="21" t="s">
        <v>31</v>
      </c>
      <c r="C218" s="8" t="s">
        <v>20</v>
      </c>
      <c r="D218" s="13">
        <v>3.3883999999999999</v>
      </c>
      <c r="E218" s="3">
        <v>3.0659000000000001</v>
      </c>
      <c r="F218" s="3">
        <v>3.5883999999999999E-2</v>
      </c>
      <c r="G218" s="3">
        <v>7.8385999999999997E-2</v>
      </c>
      <c r="H218" s="3">
        <v>0</v>
      </c>
      <c r="I218" s="14">
        <v>0.20826</v>
      </c>
    </row>
    <row r="219" spans="1:9" x14ac:dyDescent="0.2">
      <c r="A219" s="2" t="s">
        <v>182</v>
      </c>
      <c r="B219" s="21" t="s">
        <v>32</v>
      </c>
      <c r="C219" s="8" t="s">
        <v>33</v>
      </c>
      <c r="D219" s="13">
        <v>3.8100999999999999E-3</v>
      </c>
      <c r="E219" s="3">
        <v>3.8100999999999999E-3</v>
      </c>
      <c r="F219" s="3">
        <v>0</v>
      </c>
      <c r="G219" s="3">
        <v>0</v>
      </c>
      <c r="H219" s="3">
        <v>0</v>
      </c>
      <c r="I219" s="14">
        <v>0</v>
      </c>
    </row>
    <row r="220" spans="1:9" x14ac:dyDescent="0.2">
      <c r="A220" s="2" t="s">
        <v>183</v>
      </c>
      <c r="B220" s="21" t="s">
        <v>34</v>
      </c>
      <c r="C220" s="8" t="s">
        <v>20</v>
      </c>
      <c r="D220" s="13">
        <v>0</v>
      </c>
      <c r="E220" s="3">
        <v>0</v>
      </c>
      <c r="F220" s="3">
        <v>0</v>
      </c>
      <c r="G220" s="3">
        <v>0</v>
      </c>
      <c r="H220" s="3">
        <v>0</v>
      </c>
      <c r="I220" s="14">
        <v>0</v>
      </c>
    </row>
    <row r="221" spans="1:9" x14ac:dyDescent="0.2">
      <c r="A221" s="2" t="s">
        <v>184</v>
      </c>
      <c r="B221" s="21" t="s">
        <v>35</v>
      </c>
      <c r="C221" s="8" t="s">
        <v>20</v>
      </c>
      <c r="D221" s="13">
        <v>0</v>
      </c>
      <c r="E221" s="3">
        <v>0</v>
      </c>
      <c r="F221" s="3">
        <v>0</v>
      </c>
      <c r="G221" s="3">
        <v>0</v>
      </c>
      <c r="H221" s="3">
        <v>0</v>
      </c>
      <c r="I221" s="14">
        <v>0</v>
      </c>
    </row>
    <row r="222" spans="1:9" x14ac:dyDescent="0.2">
      <c r="A222" s="2" t="s">
        <v>185</v>
      </c>
      <c r="B222" s="21" t="s">
        <v>36</v>
      </c>
      <c r="C222" s="8" t="s">
        <v>33</v>
      </c>
      <c r="D222" s="13">
        <v>0.13624</v>
      </c>
      <c r="E222" s="3">
        <v>9.2341999999999994E-2</v>
      </c>
      <c r="F222" s="3">
        <v>0</v>
      </c>
      <c r="G222" s="3">
        <v>1.449E-3</v>
      </c>
      <c r="H222" s="3">
        <v>0</v>
      </c>
      <c r="I222" s="14">
        <v>4.2449000000000001E-2</v>
      </c>
    </row>
    <row r="223" spans="1:9" x14ac:dyDescent="0.2">
      <c r="A223" s="2" t="s">
        <v>186</v>
      </c>
      <c r="B223" s="21" t="s">
        <v>37</v>
      </c>
      <c r="C223" s="8" t="s">
        <v>33</v>
      </c>
      <c r="D223" s="13">
        <v>8.8272000000000003E-2</v>
      </c>
      <c r="E223" s="3">
        <v>3.7451999999999999E-2</v>
      </c>
      <c r="F223" s="3">
        <v>9.0291999999999995E-5</v>
      </c>
      <c r="G223" s="3">
        <v>3.4884E-3</v>
      </c>
      <c r="H223" s="3">
        <v>0</v>
      </c>
      <c r="I223" s="14">
        <v>4.7240999999999998E-2</v>
      </c>
    </row>
    <row r="224" spans="1:9" x14ac:dyDescent="0.2">
      <c r="A224" s="2" t="s">
        <v>187</v>
      </c>
      <c r="B224" s="21" t="s">
        <v>38</v>
      </c>
      <c r="C224" s="8" t="s">
        <v>33</v>
      </c>
      <c r="D224" s="13">
        <v>6.0619999999999999E-5</v>
      </c>
      <c r="E224" s="3">
        <v>5.8E-5</v>
      </c>
      <c r="F224" s="3">
        <v>6.4308999999999997E-8</v>
      </c>
      <c r="G224" s="3">
        <v>7.6257000000000006E-8</v>
      </c>
      <c r="H224" s="3">
        <v>0</v>
      </c>
      <c r="I224" s="14">
        <v>2.4791999999999999E-6</v>
      </c>
    </row>
    <row r="225" spans="1:10" x14ac:dyDescent="0.2">
      <c r="A225" s="2" t="s">
        <v>188</v>
      </c>
      <c r="B225" s="21" t="s">
        <v>39</v>
      </c>
      <c r="C225" s="8" t="s">
        <v>33</v>
      </c>
      <c r="D225" s="13">
        <v>0</v>
      </c>
      <c r="E225" s="3">
        <v>0</v>
      </c>
      <c r="F225" s="3">
        <v>0</v>
      </c>
      <c r="G225" s="3">
        <v>0</v>
      </c>
      <c r="H225" s="3">
        <v>0</v>
      </c>
      <c r="I225" s="14">
        <v>0</v>
      </c>
    </row>
    <row r="226" spans="1:10" x14ac:dyDescent="0.2">
      <c r="A226" s="2" t="s">
        <v>189</v>
      </c>
      <c r="B226" s="21" t="s">
        <v>40</v>
      </c>
      <c r="C226" s="8" t="s">
        <v>33</v>
      </c>
      <c r="D226" s="13">
        <v>3.7799999999999999E-3</v>
      </c>
      <c r="E226" s="3">
        <v>0</v>
      </c>
      <c r="F226" s="3">
        <v>0</v>
      </c>
      <c r="G226" s="3">
        <v>3.7799999999999999E-3</v>
      </c>
      <c r="H226" s="3">
        <v>0</v>
      </c>
      <c r="I226" s="14">
        <v>0</v>
      </c>
    </row>
    <row r="227" spans="1:10" x14ac:dyDescent="0.2">
      <c r="A227" s="2" t="s">
        <v>190</v>
      </c>
      <c r="B227" s="21" t="s">
        <v>41</v>
      </c>
      <c r="C227" s="8" t="s">
        <v>33</v>
      </c>
      <c r="D227" s="13">
        <v>0</v>
      </c>
      <c r="E227" s="3">
        <v>0</v>
      </c>
      <c r="F227" s="3">
        <v>0</v>
      </c>
      <c r="G227" s="3">
        <v>0</v>
      </c>
      <c r="H227" s="3">
        <v>0</v>
      </c>
      <c r="I227" s="14">
        <v>0</v>
      </c>
    </row>
    <row r="228" spans="1:10" x14ac:dyDescent="0.2">
      <c r="A228" s="2" t="s">
        <v>191</v>
      </c>
      <c r="B228" s="21" t="s">
        <v>42</v>
      </c>
      <c r="C228" s="24" t="s">
        <v>20</v>
      </c>
      <c r="D228" s="13">
        <v>3.1538E-3</v>
      </c>
      <c r="E228" s="3">
        <v>0</v>
      </c>
      <c r="F228" s="3">
        <v>0</v>
      </c>
      <c r="G228" s="3">
        <v>3.1538E-3</v>
      </c>
      <c r="H228" s="3">
        <v>0</v>
      </c>
      <c r="I228" s="14">
        <v>0</v>
      </c>
    </row>
    <row r="230" spans="1:10" ht="13.5" thickBot="1" x14ac:dyDescent="0.25">
      <c r="A230" s="1"/>
      <c r="B230" s="1"/>
      <c r="C230" s="1"/>
      <c r="D230" s="112" t="s">
        <v>64</v>
      </c>
      <c r="E230" s="112"/>
      <c r="F230" s="112"/>
      <c r="G230" s="112"/>
      <c r="H230" s="112"/>
      <c r="I230" s="112"/>
      <c r="J230" t="s">
        <v>883</v>
      </c>
    </row>
    <row r="231" spans="1:10" ht="14.25" thickTop="1" thickBot="1" x14ac:dyDescent="0.25">
      <c r="A231" s="1"/>
      <c r="B231" s="4" t="s">
        <v>6</v>
      </c>
      <c r="C231" s="5" t="s">
        <v>0</v>
      </c>
      <c r="D231" s="9" t="s">
        <v>7</v>
      </c>
      <c r="E231" s="10" t="s">
        <v>1</v>
      </c>
      <c r="F231" s="10" t="s">
        <v>2</v>
      </c>
      <c r="G231" s="10" t="s">
        <v>3</v>
      </c>
      <c r="H231" s="10" t="s">
        <v>4</v>
      </c>
      <c r="I231" s="11" t="s">
        <v>5</v>
      </c>
    </row>
    <row r="232" spans="1:10" x14ac:dyDescent="0.2">
      <c r="A232" s="2" t="s">
        <v>192</v>
      </c>
      <c r="B232" s="12" t="s">
        <v>8</v>
      </c>
      <c r="C232" s="8" t="s">
        <v>9</v>
      </c>
      <c r="D232" s="13">
        <v>0.15662999999999999</v>
      </c>
      <c r="E232" s="3">
        <v>0.10739</v>
      </c>
      <c r="F232" s="3">
        <v>2.2461E-3</v>
      </c>
      <c r="G232" s="3">
        <v>9.6786000000000007E-3</v>
      </c>
      <c r="H232" s="3">
        <v>0</v>
      </c>
      <c r="I232" s="14">
        <v>3.7318999999999998E-2</v>
      </c>
    </row>
    <row r="233" spans="1:10" x14ac:dyDescent="0.2">
      <c r="A233" s="2" t="s">
        <v>193</v>
      </c>
      <c r="B233" s="15" t="s">
        <v>10</v>
      </c>
      <c r="C233" s="8" t="s">
        <v>11</v>
      </c>
      <c r="D233" s="13">
        <v>1.8857000000000001E-8</v>
      </c>
      <c r="E233" s="3">
        <v>1.6945000000000001E-8</v>
      </c>
      <c r="F233" s="3">
        <v>4.5510999999999999E-12</v>
      </c>
      <c r="G233" s="3">
        <v>4.3361000000000002E-10</v>
      </c>
      <c r="H233" s="3">
        <v>0</v>
      </c>
      <c r="I233" s="14">
        <v>1.4734999999999999E-9</v>
      </c>
    </row>
    <row r="234" spans="1:10" x14ac:dyDescent="0.2">
      <c r="A234" s="2" t="s">
        <v>194</v>
      </c>
      <c r="B234" s="15" t="s">
        <v>12</v>
      </c>
      <c r="C234" s="8" t="s">
        <v>45</v>
      </c>
      <c r="D234" s="13">
        <v>1.9063000000000001E-4</v>
      </c>
      <c r="E234" s="3">
        <v>1.4711999999999999E-4</v>
      </c>
      <c r="F234" s="3">
        <v>1.0093E-5</v>
      </c>
      <c r="G234" s="3">
        <v>2.6396999999999999E-6</v>
      </c>
      <c r="H234" s="3">
        <v>0</v>
      </c>
      <c r="I234" s="14">
        <v>3.0771000000000001E-5</v>
      </c>
    </row>
    <row r="235" spans="1:10" x14ac:dyDescent="0.2">
      <c r="A235" s="2" t="s">
        <v>195</v>
      </c>
      <c r="B235" s="15" t="s">
        <v>13</v>
      </c>
      <c r="C235" s="8" t="s">
        <v>14</v>
      </c>
      <c r="D235" s="13">
        <v>7.6229999999999994E-5</v>
      </c>
      <c r="E235" s="3">
        <v>3.7311000000000002E-5</v>
      </c>
      <c r="F235" s="3">
        <v>2.3195E-6</v>
      </c>
      <c r="G235" s="3">
        <v>9.8523000000000005E-6</v>
      </c>
      <c r="H235" s="3">
        <v>0</v>
      </c>
      <c r="I235" s="14">
        <v>2.6747999999999999E-5</v>
      </c>
    </row>
    <row r="236" spans="1:10" x14ac:dyDescent="0.2">
      <c r="A236" s="2" t="s">
        <v>196</v>
      </c>
      <c r="B236" s="15" t="s">
        <v>15</v>
      </c>
      <c r="C236" s="8" t="s">
        <v>16</v>
      </c>
      <c r="D236" s="13">
        <v>3.0343999999999999E-5</v>
      </c>
      <c r="E236" s="3">
        <v>2.4706999999999999E-5</v>
      </c>
      <c r="F236" s="3">
        <v>7.1720999999999995E-7</v>
      </c>
      <c r="G236" s="3">
        <v>1.7877000000000001E-6</v>
      </c>
      <c r="H236" s="3">
        <v>0</v>
      </c>
      <c r="I236" s="14">
        <v>3.1327000000000001E-6</v>
      </c>
    </row>
    <row r="237" spans="1:10" x14ac:dyDescent="0.2">
      <c r="A237" s="2" t="s">
        <v>197</v>
      </c>
      <c r="B237" s="15" t="s">
        <v>17</v>
      </c>
      <c r="C237" s="8" t="s">
        <v>18</v>
      </c>
      <c r="D237" s="13">
        <v>8.9248999999999997E-7</v>
      </c>
      <c r="E237" s="3">
        <v>8.9131999999999996E-7</v>
      </c>
      <c r="F237" s="3">
        <v>8.9905999999999994E-11</v>
      </c>
      <c r="G237" s="3">
        <v>1.6052999999999999E-10</v>
      </c>
      <c r="H237" s="3">
        <v>0</v>
      </c>
      <c r="I237" s="14">
        <v>9.2561999999999995E-10</v>
      </c>
    </row>
    <row r="238" spans="1:10" x14ac:dyDescent="0.2">
      <c r="A238" s="2" t="s">
        <v>198</v>
      </c>
      <c r="B238" s="15" t="s">
        <v>19</v>
      </c>
      <c r="C238" s="8" t="s">
        <v>20</v>
      </c>
      <c r="D238" s="13">
        <v>1.1358999999999999</v>
      </c>
      <c r="E238" s="3">
        <v>0.96914999999999996</v>
      </c>
      <c r="F238" s="3">
        <v>3.1563000000000001E-2</v>
      </c>
      <c r="G238" s="3">
        <v>2.6431E-2</v>
      </c>
      <c r="H238" s="3">
        <v>0</v>
      </c>
      <c r="I238" s="14">
        <v>0.10876</v>
      </c>
    </row>
    <row r="239" spans="1:10" x14ac:dyDescent="0.2">
      <c r="A239" s="2" t="s">
        <v>199</v>
      </c>
      <c r="B239" s="15" t="s">
        <v>21</v>
      </c>
      <c r="C239" s="8" t="s">
        <v>20</v>
      </c>
      <c r="D239" s="13">
        <v>2.8774999999999999</v>
      </c>
      <c r="E239" s="3">
        <v>2.5893999999999999</v>
      </c>
      <c r="F239" s="3">
        <v>3.1766000000000003E-2</v>
      </c>
      <c r="G239" s="3">
        <v>7.0044999999999996E-2</v>
      </c>
      <c r="H239" s="3">
        <v>0</v>
      </c>
      <c r="I239" s="14">
        <v>0.18625</v>
      </c>
    </row>
    <row r="240" spans="1:10" x14ac:dyDescent="0.2">
      <c r="A240" s="2" t="s">
        <v>200</v>
      </c>
      <c r="B240" s="15" t="s">
        <v>22</v>
      </c>
      <c r="C240" s="8" t="s">
        <v>23</v>
      </c>
      <c r="D240" s="13">
        <v>4.3742000000000003E-2</v>
      </c>
      <c r="E240" s="3">
        <v>4.2431000000000003E-2</v>
      </c>
      <c r="F240" s="3">
        <v>2.0106E-7</v>
      </c>
      <c r="G240" s="3">
        <v>1.2754999999999999E-3</v>
      </c>
      <c r="H240" s="3">
        <v>0</v>
      </c>
      <c r="I240" s="14">
        <v>3.5673000000000002E-5</v>
      </c>
    </row>
    <row r="241" spans="1:9" x14ac:dyDescent="0.2">
      <c r="A241" s="2" t="s">
        <v>201</v>
      </c>
      <c r="B241" s="15" t="s">
        <v>24</v>
      </c>
      <c r="C241" s="8" t="s">
        <v>23</v>
      </c>
      <c r="D241" s="13">
        <v>49.491</v>
      </c>
      <c r="E241" s="3">
        <v>7.0347</v>
      </c>
      <c r="F241" s="3">
        <v>0.36945</v>
      </c>
      <c r="G241" s="3">
        <v>1.4653</v>
      </c>
      <c r="H241" s="3">
        <v>0</v>
      </c>
      <c r="I241" s="14">
        <v>40.622</v>
      </c>
    </row>
    <row r="242" spans="1:9" ht="13.5" thickBot="1" x14ac:dyDescent="0.25">
      <c r="A242" s="2" t="s">
        <v>202</v>
      </c>
      <c r="B242" s="16" t="s">
        <v>25</v>
      </c>
      <c r="C242" s="17" t="s">
        <v>23</v>
      </c>
      <c r="D242" s="18">
        <v>23.832999999999998</v>
      </c>
      <c r="E242" s="19">
        <v>21.722000000000001</v>
      </c>
      <c r="F242" s="19">
        <v>9.2091000000000006E-2</v>
      </c>
      <c r="G242" s="19">
        <v>0.72433999999999998</v>
      </c>
      <c r="H242" s="19">
        <v>0</v>
      </c>
      <c r="I242" s="20">
        <v>1.2944</v>
      </c>
    </row>
    <row r="243" spans="1:9" x14ac:dyDescent="0.2">
      <c r="A243" s="2" t="s">
        <v>203</v>
      </c>
      <c r="B243" s="21" t="s">
        <v>26</v>
      </c>
      <c r="C243" s="7" t="s">
        <v>20</v>
      </c>
      <c r="D243" s="22">
        <v>-8.5831999999999992E-3</v>
      </c>
      <c r="E243" s="6">
        <v>-9.1188999999999992E-3</v>
      </c>
      <c r="F243" s="6">
        <v>4.2333000000000003E-5</v>
      </c>
      <c r="G243" s="6">
        <v>-7.9332999999999997E-4</v>
      </c>
      <c r="H243" s="6">
        <v>0</v>
      </c>
      <c r="I243" s="23">
        <v>1.2867E-3</v>
      </c>
    </row>
    <row r="244" spans="1:9" x14ac:dyDescent="0.2">
      <c r="A244" s="2" t="s">
        <v>204</v>
      </c>
      <c r="B244" s="21" t="s">
        <v>27</v>
      </c>
      <c r="C244" s="8" t="s">
        <v>20</v>
      </c>
      <c r="D244" s="13">
        <v>4.5912000000000001E-2</v>
      </c>
      <c r="E244" s="3">
        <v>4.5912000000000001E-2</v>
      </c>
      <c r="F244" s="3">
        <v>0</v>
      </c>
      <c r="G244" s="3">
        <v>0</v>
      </c>
      <c r="H244" s="3">
        <v>0</v>
      </c>
      <c r="I244" s="14">
        <v>0</v>
      </c>
    </row>
    <row r="245" spans="1:9" x14ac:dyDescent="0.2">
      <c r="A245" s="2" t="s">
        <v>205</v>
      </c>
      <c r="B245" s="21" t="s">
        <v>28</v>
      </c>
      <c r="C245" s="8" t="s">
        <v>20</v>
      </c>
      <c r="D245" s="13">
        <v>3.7329000000000001E-2</v>
      </c>
      <c r="E245" s="3">
        <v>3.6792999999999999E-2</v>
      </c>
      <c r="F245" s="3">
        <v>4.2333000000000003E-5</v>
      </c>
      <c r="G245" s="3">
        <v>-7.9332999999999997E-4</v>
      </c>
      <c r="H245" s="3">
        <v>0</v>
      </c>
      <c r="I245" s="14">
        <v>1.2867E-3</v>
      </c>
    </row>
    <row r="246" spans="1:9" x14ac:dyDescent="0.2">
      <c r="A246" s="2" t="s">
        <v>206</v>
      </c>
      <c r="B246" s="21" t="s">
        <v>29</v>
      </c>
      <c r="C246" s="8" t="s">
        <v>20</v>
      </c>
      <c r="D246" s="13">
        <v>2.3795999999999999</v>
      </c>
      <c r="E246" s="3">
        <v>2.1044999999999998</v>
      </c>
      <c r="F246" s="3">
        <v>3.1723000000000001E-2</v>
      </c>
      <c r="G246" s="3">
        <v>5.8463000000000001E-2</v>
      </c>
      <c r="H246" s="3">
        <v>0</v>
      </c>
      <c r="I246" s="14">
        <v>0.18496000000000001</v>
      </c>
    </row>
    <row r="247" spans="1:9" x14ac:dyDescent="0.2">
      <c r="A247" s="2" t="s">
        <v>207</v>
      </c>
      <c r="B247" s="21" t="s">
        <v>30</v>
      </c>
      <c r="C247" s="8" t="s">
        <v>20</v>
      </c>
      <c r="D247" s="13">
        <v>0.46044000000000002</v>
      </c>
      <c r="E247" s="3">
        <v>0.44807000000000002</v>
      </c>
      <c r="F247" s="3">
        <v>0</v>
      </c>
      <c r="G247" s="3">
        <v>1.2375000000000001E-2</v>
      </c>
      <c r="H247" s="3">
        <v>0</v>
      </c>
      <c r="I247" s="14">
        <v>0</v>
      </c>
    </row>
    <row r="248" spans="1:9" x14ac:dyDescent="0.2">
      <c r="A248" s="2" t="s">
        <v>208</v>
      </c>
      <c r="B248" s="21" t="s">
        <v>31</v>
      </c>
      <c r="C248" s="8" t="s">
        <v>20</v>
      </c>
      <c r="D248" s="13">
        <v>2.8401000000000001</v>
      </c>
      <c r="E248" s="3">
        <v>2.5526</v>
      </c>
      <c r="F248" s="3">
        <v>3.1723000000000001E-2</v>
      </c>
      <c r="G248" s="3">
        <v>7.0837999999999998E-2</v>
      </c>
      <c r="H248" s="3">
        <v>0</v>
      </c>
      <c r="I248" s="14">
        <v>0.18496000000000001</v>
      </c>
    </row>
    <row r="249" spans="1:9" x14ac:dyDescent="0.2">
      <c r="A249" s="2" t="s">
        <v>209</v>
      </c>
      <c r="B249" s="21" t="s">
        <v>32</v>
      </c>
      <c r="C249" s="8" t="s">
        <v>33</v>
      </c>
      <c r="D249" s="13">
        <v>3.4196999999999999E-3</v>
      </c>
      <c r="E249" s="3">
        <v>3.4196999999999999E-3</v>
      </c>
      <c r="F249" s="3">
        <v>0</v>
      </c>
      <c r="G249" s="3">
        <v>0</v>
      </c>
      <c r="H249" s="3">
        <v>0</v>
      </c>
      <c r="I249" s="14">
        <v>0</v>
      </c>
    </row>
    <row r="250" spans="1:9" x14ac:dyDescent="0.2">
      <c r="A250" s="2" t="s">
        <v>210</v>
      </c>
      <c r="B250" s="21" t="s">
        <v>34</v>
      </c>
      <c r="C250" s="8" t="s">
        <v>20</v>
      </c>
      <c r="D250" s="13">
        <v>0</v>
      </c>
      <c r="E250" s="3">
        <v>0</v>
      </c>
      <c r="F250" s="3">
        <v>0</v>
      </c>
      <c r="G250" s="3">
        <v>0</v>
      </c>
      <c r="H250" s="3">
        <v>0</v>
      </c>
      <c r="I250" s="14">
        <v>0</v>
      </c>
    </row>
    <row r="251" spans="1:9" x14ac:dyDescent="0.2">
      <c r="A251" s="2" t="s">
        <v>211</v>
      </c>
      <c r="B251" s="21" t="s">
        <v>35</v>
      </c>
      <c r="C251" s="8" t="s">
        <v>20</v>
      </c>
      <c r="D251" s="13">
        <v>0</v>
      </c>
      <c r="E251" s="3">
        <v>0</v>
      </c>
      <c r="F251" s="3">
        <v>0</v>
      </c>
      <c r="G251" s="3">
        <v>0</v>
      </c>
      <c r="H251" s="3">
        <v>0</v>
      </c>
      <c r="I251" s="14">
        <v>0</v>
      </c>
    </row>
    <row r="252" spans="1:9" x14ac:dyDescent="0.2">
      <c r="A252" s="2" t="s">
        <v>212</v>
      </c>
      <c r="B252" s="21" t="s">
        <v>36</v>
      </c>
      <c r="C252" s="8" t="s">
        <v>33</v>
      </c>
      <c r="D252" s="13">
        <v>0.11329</v>
      </c>
      <c r="E252" s="3">
        <v>7.4339000000000002E-2</v>
      </c>
      <c r="F252" s="3">
        <v>0</v>
      </c>
      <c r="G252" s="3">
        <v>1.2543000000000001E-3</v>
      </c>
      <c r="H252" s="3">
        <v>0</v>
      </c>
      <c r="I252" s="14">
        <v>3.7699999999999997E-2</v>
      </c>
    </row>
    <row r="253" spans="1:9" x14ac:dyDescent="0.2">
      <c r="A253" s="2" t="s">
        <v>213</v>
      </c>
      <c r="B253" s="21" t="s">
        <v>37</v>
      </c>
      <c r="C253" s="8" t="s">
        <v>33</v>
      </c>
      <c r="D253" s="13">
        <v>7.8771999999999995E-2</v>
      </c>
      <c r="E253" s="3">
        <v>3.2481000000000003E-2</v>
      </c>
      <c r="F253" s="3">
        <v>7.9821999999999996E-5</v>
      </c>
      <c r="G253" s="3">
        <v>4.2554000000000003E-3</v>
      </c>
      <c r="H253" s="3">
        <v>0</v>
      </c>
      <c r="I253" s="14">
        <v>4.1956E-2</v>
      </c>
    </row>
    <row r="254" spans="1:9" x14ac:dyDescent="0.2">
      <c r="A254" s="2" t="s">
        <v>214</v>
      </c>
      <c r="B254" s="21" t="s">
        <v>38</v>
      </c>
      <c r="C254" s="8" t="s">
        <v>33</v>
      </c>
      <c r="D254" s="13">
        <v>5.9994999999999997E-5</v>
      </c>
      <c r="E254" s="3">
        <v>5.7071999999999998E-5</v>
      </c>
      <c r="F254" s="3">
        <v>5.6851999999999998E-8</v>
      </c>
      <c r="G254" s="3">
        <v>6.6446000000000001E-7</v>
      </c>
      <c r="H254" s="3">
        <v>0</v>
      </c>
      <c r="I254" s="14">
        <v>2.2017999999999998E-6</v>
      </c>
    </row>
    <row r="255" spans="1:9" x14ac:dyDescent="0.2">
      <c r="A255" s="2" t="s">
        <v>215</v>
      </c>
      <c r="B255" s="21" t="s">
        <v>39</v>
      </c>
      <c r="C255" s="8" t="s">
        <v>33</v>
      </c>
      <c r="D255" s="13">
        <v>0</v>
      </c>
      <c r="E255" s="3">
        <v>0</v>
      </c>
      <c r="F255" s="3">
        <v>0</v>
      </c>
      <c r="G255" s="3">
        <v>0</v>
      </c>
      <c r="H255" s="3">
        <v>0</v>
      </c>
      <c r="I255" s="14">
        <v>0</v>
      </c>
    </row>
    <row r="256" spans="1:9" x14ac:dyDescent="0.2">
      <c r="A256" s="2" t="s">
        <v>216</v>
      </c>
      <c r="B256" s="21" t="s">
        <v>40</v>
      </c>
      <c r="C256" s="8" t="s">
        <v>33</v>
      </c>
      <c r="D256" s="13">
        <v>2.9550000000000002E-3</v>
      </c>
      <c r="E256" s="3">
        <v>0</v>
      </c>
      <c r="F256" s="3">
        <v>0</v>
      </c>
      <c r="G256" s="3">
        <v>2.9550000000000002E-3</v>
      </c>
      <c r="H256" s="3">
        <v>0</v>
      </c>
      <c r="I256" s="14">
        <v>0</v>
      </c>
    </row>
    <row r="257" spans="1:10" x14ac:dyDescent="0.2">
      <c r="A257" s="2" t="s">
        <v>217</v>
      </c>
      <c r="B257" s="21" t="s">
        <v>41</v>
      </c>
      <c r="C257" s="8" t="s">
        <v>33</v>
      </c>
      <c r="D257" s="13">
        <v>0</v>
      </c>
      <c r="E257" s="3">
        <v>0</v>
      </c>
      <c r="F257" s="3">
        <v>0</v>
      </c>
      <c r="G257" s="3">
        <v>0</v>
      </c>
      <c r="H257" s="3">
        <v>0</v>
      </c>
      <c r="I257" s="14">
        <v>0</v>
      </c>
    </row>
    <row r="258" spans="1:10" x14ac:dyDescent="0.2">
      <c r="A258" s="2" t="s">
        <v>218</v>
      </c>
      <c r="B258" s="21" t="s">
        <v>42</v>
      </c>
      <c r="C258" s="24" t="s">
        <v>20</v>
      </c>
      <c r="D258" s="13">
        <v>3.2542000000000001E-3</v>
      </c>
      <c r="E258" s="3">
        <v>0</v>
      </c>
      <c r="F258" s="3">
        <v>0</v>
      </c>
      <c r="G258" s="3">
        <v>3.2542000000000001E-3</v>
      </c>
      <c r="H258" s="3">
        <v>0</v>
      </c>
      <c r="I258" s="14">
        <v>0</v>
      </c>
    </row>
    <row r="260" spans="1:10" ht="13.5" thickBot="1" x14ac:dyDescent="0.25">
      <c r="A260" s="1"/>
      <c r="B260" s="1"/>
      <c r="C260" s="1"/>
      <c r="D260" s="112" t="s">
        <v>67</v>
      </c>
      <c r="E260" s="112"/>
      <c r="F260" s="112"/>
      <c r="G260" s="112"/>
      <c r="H260" s="112"/>
      <c r="I260" s="112"/>
      <c r="J260" t="s">
        <v>863</v>
      </c>
    </row>
    <row r="261" spans="1:10" ht="14.25" thickTop="1" thickBot="1" x14ac:dyDescent="0.25">
      <c r="A261" s="1"/>
      <c r="B261" s="4" t="s">
        <v>6</v>
      </c>
      <c r="C261" s="5" t="s">
        <v>0</v>
      </c>
      <c r="D261" s="9" t="s">
        <v>7</v>
      </c>
      <c r="E261" s="10" t="s">
        <v>1</v>
      </c>
      <c r="F261" s="10" t="s">
        <v>2</v>
      </c>
      <c r="G261" s="10" t="s">
        <v>3</v>
      </c>
      <c r="H261" s="10" t="s">
        <v>4</v>
      </c>
      <c r="I261" s="11" t="s">
        <v>5</v>
      </c>
    </row>
    <row r="262" spans="1:10" x14ac:dyDescent="0.2">
      <c r="A262" s="2" t="s">
        <v>219</v>
      </c>
      <c r="B262" s="12" t="s">
        <v>8</v>
      </c>
      <c r="C262" s="8" t="s">
        <v>9</v>
      </c>
      <c r="D262" s="13">
        <v>0.24932000000000001</v>
      </c>
      <c r="E262" s="3">
        <v>0.1772</v>
      </c>
      <c r="F262" s="3">
        <v>3.2469E-3</v>
      </c>
      <c r="G262" s="3">
        <v>1.5809E-2</v>
      </c>
      <c r="H262" s="3">
        <v>0</v>
      </c>
      <c r="I262" s="14">
        <v>5.3062999999999999E-2</v>
      </c>
    </row>
    <row r="263" spans="1:10" x14ac:dyDescent="0.2">
      <c r="A263" s="2" t="s">
        <v>220</v>
      </c>
      <c r="B263" s="15" t="s">
        <v>10</v>
      </c>
      <c r="C263" s="8" t="s">
        <v>11</v>
      </c>
      <c r="D263" s="13">
        <v>2.7023E-8</v>
      </c>
      <c r="E263" s="3">
        <v>2.4283E-8</v>
      </c>
      <c r="F263" s="3">
        <v>6.5788000000000002E-12</v>
      </c>
      <c r="G263" s="3">
        <v>6.3802000000000004E-10</v>
      </c>
      <c r="H263" s="3">
        <v>0</v>
      </c>
      <c r="I263" s="14">
        <v>2.0950999999999999E-9</v>
      </c>
    </row>
    <row r="264" spans="1:10" x14ac:dyDescent="0.2">
      <c r="A264" s="2" t="s">
        <v>221</v>
      </c>
      <c r="B264" s="15" t="s">
        <v>12</v>
      </c>
      <c r="C264" s="8" t="s">
        <v>45</v>
      </c>
      <c r="D264" s="13">
        <v>2.8559000000000001E-4</v>
      </c>
      <c r="E264" s="3">
        <v>2.2196E-4</v>
      </c>
      <c r="F264" s="3">
        <v>1.4589999999999999E-5</v>
      </c>
      <c r="G264" s="3">
        <v>5.2785000000000004E-6</v>
      </c>
      <c r="H264" s="3">
        <v>0</v>
      </c>
      <c r="I264" s="14">
        <v>4.3752999999999999E-5</v>
      </c>
    </row>
    <row r="265" spans="1:10" x14ac:dyDescent="0.2">
      <c r="A265" s="2" t="s">
        <v>222</v>
      </c>
      <c r="B265" s="15" t="s">
        <v>13</v>
      </c>
      <c r="C265" s="8" t="s">
        <v>14</v>
      </c>
      <c r="D265" s="13">
        <v>1.1510000000000001E-4</v>
      </c>
      <c r="E265" s="3">
        <v>5.7503999999999997E-5</v>
      </c>
      <c r="F265" s="3">
        <v>3.3529000000000001E-6</v>
      </c>
      <c r="G265" s="3">
        <v>1.6214000000000001E-5</v>
      </c>
      <c r="H265" s="3">
        <v>0</v>
      </c>
      <c r="I265" s="14">
        <v>3.8031999999999998E-5</v>
      </c>
    </row>
    <row r="266" spans="1:10" x14ac:dyDescent="0.2">
      <c r="A266" s="2" t="s">
        <v>223</v>
      </c>
      <c r="B266" s="15" t="s">
        <v>15</v>
      </c>
      <c r="C266" s="8" t="s">
        <v>16</v>
      </c>
      <c r="D266" s="13">
        <v>4.9604999999999997E-5</v>
      </c>
      <c r="E266" s="3">
        <v>4.1047000000000002E-5</v>
      </c>
      <c r="F266" s="3">
        <v>1.0368E-6</v>
      </c>
      <c r="G266" s="3">
        <v>3.0676000000000001E-6</v>
      </c>
      <c r="H266" s="3">
        <v>0</v>
      </c>
      <c r="I266" s="14">
        <v>4.4542999999999999E-6</v>
      </c>
    </row>
    <row r="267" spans="1:10" x14ac:dyDescent="0.2">
      <c r="A267" s="2" t="s">
        <v>224</v>
      </c>
      <c r="B267" s="15" t="s">
        <v>17</v>
      </c>
      <c r="C267" s="8" t="s">
        <v>18</v>
      </c>
      <c r="D267" s="13">
        <v>1.1217E-6</v>
      </c>
      <c r="E267" s="3">
        <v>1.1200000000000001E-6</v>
      </c>
      <c r="F267" s="3">
        <v>1.2996000000000001E-10</v>
      </c>
      <c r="G267" s="3">
        <v>2.3225E-10</v>
      </c>
      <c r="H267" s="3">
        <v>0</v>
      </c>
      <c r="I267" s="14">
        <v>1.3161E-9</v>
      </c>
    </row>
    <row r="268" spans="1:10" x14ac:dyDescent="0.2">
      <c r="A268" s="2" t="s">
        <v>225</v>
      </c>
      <c r="B268" s="15" t="s">
        <v>19</v>
      </c>
      <c r="C268" s="8" t="s">
        <v>20</v>
      </c>
      <c r="D268" s="13">
        <v>1.7139</v>
      </c>
      <c r="E268" s="3">
        <v>1.4708000000000001</v>
      </c>
      <c r="F268" s="3">
        <v>4.5626E-2</v>
      </c>
      <c r="G268" s="3">
        <v>4.2827999999999998E-2</v>
      </c>
      <c r="H268" s="3">
        <v>0</v>
      </c>
      <c r="I268" s="14">
        <v>0.15465000000000001</v>
      </c>
    </row>
    <row r="269" spans="1:10" x14ac:dyDescent="0.2">
      <c r="A269" s="2" t="s">
        <v>226</v>
      </c>
      <c r="B269" s="15" t="s">
        <v>21</v>
      </c>
      <c r="C269" s="8" t="s">
        <v>20</v>
      </c>
      <c r="D269" s="13">
        <v>4.1064999999999996</v>
      </c>
      <c r="E269" s="3">
        <v>3.6924999999999999</v>
      </c>
      <c r="F269" s="3">
        <v>4.5919000000000001E-2</v>
      </c>
      <c r="G269" s="3">
        <v>0.10331</v>
      </c>
      <c r="H269" s="3">
        <v>0</v>
      </c>
      <c r="I269" s="14">
        <v>0.26482</v>
      </c>
    </row>
    <row r="270" spans="1:10" x14ac:dyDescent="0.2">
      <c r="A270" s="2" t="s">
        <v>227</v>
      </c>
      <c r="B270" s="15" t="s">
        <v>22</v>
      </c>
      <c r="C270" s="8" t="s">
        <v>23</v>
      </c>
      <c r="D270" s="13">
        <v>7.3750999999999997E-2</v>
      </c>
      <c r="E270" s="3">
        <v>7.1548E-2</v>
      </c>
      <c r="F270" s="3">
        <v>2.9064000000000001E-7</v>
      </c>
      <c r="G270" s="3">
        <v>2.1516999999999999E-3</v>
      </c>
      <c r="H270" s="3">
        <v>0</v>
      </c>
      <c r="I270" s="14">
        <v>5.0723000000000002E-5</v>
      </c>
    </row>
    <row r="271" spans="1:10" x14ac:dyDescent="0.2">
      <c r="A271" s="2" t="s">
        <v>228</v>
      </c>
      <c r="B271" s="15" t="s">
        <v>24</v>
      </c>
      <c r="C271" s="8" t="s">
        <v>23</v>
      </c>
      <c r="D271" s="13">
        <v>71.831000000000003</v>
      </c>
      <c r="E271" s="3">
        <v>11.394</v>
      </c>
      <c r="F271" s="3">
        <v>0.53405999999999998</v>
      </c>
      <c r="G271" s="3">
        <v>2.1429</v>
      </c>
      <c r="H271" s="3">
        <v>0</v>
      </c>
      <c r="I271" s="14">
        <v>57.76</v>
      </c>
    </row>
    <row r="272" spans="1:10" ht="13.5" thickBot="1" x14ac:dyDescent="0.25">
      <c r="A272" s="2" t="s">
        <v>229</v>
      </c>
      <c r="B272" s="16" t="s">
        <v>25</v>
      </c>
      <c r="C272" s="17" t="s">
        <v>23</v>
      </c>
      <c r="D272" s="18">
        <v>36.628</v>
      </c>
      <c r="E272" s="19">
        <v>33.503999999999998</v>
      </c>
      <c r="F272" s="19">
        <v>0.13311999999999999</v>
      </c>
      <c r="G272" s="19">
        <v>1.1495</v>
      </c>
      <c r="H272" s="19">
        <v>0</v>
      </c>
      <c r="I272" s="20">
        <v>1.8405</v>
      </c>
    </row>
    <row r="273" spans="1:9" x14ac:dyDescent="0.2">
      <c r="A273" s="2" t="s">
        <v>230</v>
      </c>
      <c r="B273" s="21" t="s">
        <v>26</v>
      </c>
      <c r="C273" s="7" t="s">
        <v>20</v>
      </c>
      <c r="D273" s="22">
        <v>-2.6259000000000001E-2</v>
      </c>
      <c r="E273" s="6">
        <v>-2.7226E-2</v>
      </c>
      <c r="F273" s="6">
        <v>6.1194999999999999E-5</v>
      </c>
      <c r="G273" s="6">
        <v>-9.2389000000000002E-4</v>
      </c>
      <c r="H273" s="6">
        <v>0</v>
      </c>
      <c r="I273" s="23">
        <v>1.8295E-3</v>
      </c>
    </row>
    <row r="274" spans="1:9" x14ac:dyDescent="0.2">
      <c r="A274" s="2" t="s">
        <v>231</v>
      </c>
      <c r="B274" s="21" t="s">
        <v>27</v>
      </c>
      <c r="C274" s="8" t="s">
        <v>20</v>
      </c>
      <c r="D274" s="13">
        <v>7.6245999999999994E-2</v>
      </c>
      <c r="E274" s="3">
        <v>7.6245999999999994E-2</v>
      </c>
      <c r="F274" s="3">
        <v>0</v>
      </c>
      <c r="G274" s="3">
        <v>0</v>
      </c>
      <c r="H274" s="3">
        <v>0</v>
      </c>
      <c r="I274" s="14">
        <v>0</v>
      </c>
    </row>
    <row r="275" spans="1:9" x14ac:dyDescent="0.2">
      <c r="A275" s="2" t="s">
        <v>232</v>
      </c>
      <c r="B275" s="21" t="s">
        <v>28</v>
      </c>
      <c r="C275" s="8" t="s">
        <v>20</v>
      </c>
      <c r="D275" s="13">
        <v>4.9986000000000003E-2</v>
      </c>
      <c r="E275" s="3">
        <v>4.9019E-2</v>
      </c>
      <c r="F275" s="3">
        <v>6.1194999999999999E-5</v>
      </c>
      <c r="G275" s="3">
        <v>-9.2389000000000002E-4</v>
      </c>
      <c r="H275" s="3">
        <v>0</v>
      </c>
      <c r="I275" s="14">
        <v>1.8295E-3</v>
      </c>
    </row>
    <row r="276" spans="1:9" x14ac:dyDescent="0.2">
      <c r="A276" s="2" t="s">
        <v>233</v>
      </c>
      <c r="B276" s="21" t="s">
        <v>29</v>
      </c>
      <c r="C276" s="8" t="s">
        <v>20</v>
      </c>
      <c r="D276" s="13">
        <v>3.4304999999999999</v>
      </c>
      <c r="E276" s="3">
        <v>3.0347</v>
      </c>
      <c r="F276" s="3">
        <v>4.5857000000000002E-2</v>
      </c>
      <c r="G276" s="3">
        <v>8.6955000000000005E-2</v>
      </c>
      <c r="H276" s="3">
        <v>0</v>
      </c>
      <c r="I276" s="14">
        <v>0.26299</v>
      </c>
    </row>
    <row r="277" spans="1:9" x14ac:dyDescent="0.2">
      <c r="A277" s="2" t="s">
        <v>234</v>
      </c>
      <c r="B277" s="21" t="s">
        <v>30</v>
      </c>
      <c r="C277" s="8" t="s">
        <v>20</v>
      </c>
      <c r="D277" s="13">
        <v>0.62602999999999998</v>
      </c>
      <c r="E277" s="3">
        <v>0.60875000000000001</v>
      </c>
      <c r="F277" s="3">
        <v>0</v>
      </c>
      <c r="G277" s="3">
        <v>1.728E-2</v>
      </c>
      <c r="H277" s="3">
        <v>0</v>
      </c>
      <c r="I277" s="14">
        <v>0</v>
      </c>
    </row>
    <row r="278" spans="1:9" x14ac:dyDescent="0.2">
      <c r="A278" s="2" t="s">
        <v>235</v>
      </c>
      <c r="B278" s="21" t="s">
        <v>31</v>
      </c>
      <c r="C278" s="8" t="s">
        <v>20</v>
      </c>
      <c r="D278" s="13">
        <v>4.0566000000000004</v>
      </c>
      <c r="E278" s="3">
        <v>3.6435</v>
      </c>
      <c r="F278" s="3">
        <v>4.5857000000000002E-2</v>
      </c>
      <c r="G278" s="3">
        <v>0.10424</v>
      </c>
      <c r="H278" s="3">
        <v>0</v>
      </c>
      <c r="I278" s="14">
        <v>0.26299</v>
      </c>
    </row>
    <row r="279" spans="1:9" x14ac:dyDescent="0.2">
      <c r="A279" s="2" t="s">
        <v>236</v>
      </c>
      <c r="B279" s="21" t="s">
        <v>32</v>
      </c>
      <c r="C279" s="8" t="s">
        <v>33</v>
      </c>
      <c r="D279" s="13">
        <v>5.5040999999999996E-3</v>
      </c>
      <c r="E279" s="3">
        <v>5.5040999999999996E-3</v>
      </c>
      <c r="F279" s="3">
        <v>0</v>
      </c>
      <c r="G279" s="3">
        <v>0</v>
      </c>
      <c r="H279" s="3">
        <v>0</v>
      </c>
      <c r="I279" s="14">
        <v>0</v>
      </c>
    </row>
    <row r="280" spans="1:9" x14ac:dyDescent="0.2">
      <c r="A280" s="2" t="s">
        <v>237</v>
      </c>
      <c r="B280" s="21" t="s">
        <v>34</v>
      </c>
      <c r="C280" s="8" t="s">
        <v>20</v>
      </c>
      <c r="D280" s="13">
        <v>0</v>
      </c>
      <c r="E280" s="3">
        <v>0</v>
      </c>
      <c r="F280" s="3">
        <v>0</v>
      </c>
      <c r="G280" s="3">
        <v>0</v>
      </c>
      <c r="H280" s="3">
        <v>0</v>
      </c>
      <c r="I280" s="14">
        <v>0</v>
      </c>
    </row>
    <row r="281" spans="1:9" x14ac:dyDescent="0.2">
      <c r="A281" s="2" t="s">
        <v>238</v>
      </c>
      <c r="B281" s="21" t="s">
        <v>35</v>
      </c>
      <c r="C281" s="8" t="s">
        <v>20</v>
      </c>
      <c r="D281" s="13">
        <v>0</v>
      </c>
      <c r="E281" s="3">
        <v>0</v>
      </c>
      <c r="F281" s="3">
        <v>0</v>
      </c>
      <c r="G281" s="3">
        <v>0</v>
      </c>
      <c r="H281" s="3">
        <v>0</v>
      </c>
      <c r="I281" s="14">
        <v>0</v>
      </c>
    </row>
    <row r="282" spans="1:9" x14ac:dyDescent="0.2">
      <c r="A282" s="2" t="s">
        <v>239</v>
      </c>
      <c r="B282" s="21" t="s">
        <v>36</v>
      </c>
      <c r="C282" s="8" t="s">
        <v>33</v>
      </c>
      <c r="D282" s="13">
        <v>0.15129000000000001</v>
      </c>
      <c r="E282" s="3">
        <v>9.5850000000000005E-2</v>
      </c>
      <c r="F282" s="3">
        <v>0</v>
      </c>
      <c r="G282" s="3">
        <v>1.8358999999999999E-3</v>
      </c>
      <c r="H282" s="3">
        <v>0</v>
      </c>
      <c r="I282" s="14">
        <v>5.3605E-2</v>
      </c>
    </row>
    <row r="283" spans="1:9" x14ac:dyDescent="0.2">
      <c r="A283" s="2" t="s">
        <v>240</v>
      </c>
      <c r="B283" s="21" t="s">
        <v>37</v>
      </c>
      <c r="C283" s="8" t="s">
        <v>33</v>
      </c>
      <c r="D283" s="13">
        <v>0.11502</v>
      </c>
      <c r="E283" s="3">
        <v>4.8002999999999997E-2</v>
      </c>
      <c r="F283" s="3">
        <v>1.1539E-4</v>
      </c>
      <c r="G283" s="3">
        <v>7.2465999999999997E-3</v>
      </c>
      <c r="H283" s="3">
        <v>0</v>
      </c>
      <c r="I283" s="14">
        <v>5.9657000000000002E-2</v>
      </c>
    </row>
    <row r="284" spans="1:9" x14ac:dyDescent="0.2">
      <c r="A284" s="2" t="s">
        <v>241</v>
      </c>
      <c r="B284" s="21" t="s">
        <v>38</v>
      </c>
      <c r="C284" s="8" t="s">
        <v>33</v>
      </c>
      <c r="D284" s="13">
        <v>9.9794E-5</v>
      </c>
      <c r="E284" s="3">
        <v>9.5111999999999993E-5</v>
      </c>
      <c r="F284" s="3">
        <v>8.2182000000000001E-8</v>
      </c>
      <c r="G284" s="3">
        <v>1.4696000000000001E-6</v>
      </c>
      <c r="H284" s="3">
        <v>0</v>
      </c>
      <c r="I284" s="14">
        <v>3.1306999999999999E-6</v>
      </c>
    </row>
    <row r="285" spans="1:9" x14ac:dyDescent="0.2">
      <c r="A285" s="2" t="s">
        <v>242</v>
      </c>
      <c r="B285" s="21" t="s">
        <v>39</v>
      </c>
      <c r="C285" s="8" t="s">
        <v>33</v>
      </c>
      <c r="D285" s="13">
        <v>0</v>
      </c>
      <c r="E285" s="3">
        <v>0</v>
      </c>
      <c r="F285" s="3">
        <v>0</v>
      </c>
      <c r="G285" s="3">
        <v>0</v>
      </c>
      <c r="H285" s="3">
        <v>0</v>
      </c>
      <c r="I285" s="14">
        <v>0</v>
      </c>
    </row>
    <row r="286" spans="1:9" x14ac:dyDescent="0.2">
      <c r="A286" s="2" t="s">
        <v>243</v>
      </c>
      <c r="B286" s="21" t="s">
        <v>40</v>
      </c>
      <c r="C286" s="8" t="s">
        <v>33</v>
      </c>
      <c r="D286" s="13">
        <v>4.3359999999999996E-3</v>
      </c>
      <c r="E286" s="3">
        <v>0</v>
      </c>
      <c r="F286" s="3">
        <v>0</v>
      </c>
      <c r="G286" s="3">
        <v>4.3359999999999996E-3</v>
      </c>
      <c r="H286" s="3">
        <v>0</v>
      </c>
      <c r="I286" s="14">
        <v>0</v>
      </c>
    </row>
    <row r="287" spans="1:9" x14ac:dyDescent="0.2">
      <c r="A287" s="2" t="s">
        <v>244</v>
      </c>
      <c r="B287" s="21" t="s">
        <v>41</v>
      </c>
      <c r="C287" s="8" t="s">
        <v>33</v>
      </c>
      <c r="D287" s="13">
        <v>0</v>
      </c>
      <c r="E287" s="3">
        <v>0</v>
      </c>
      <c r="F287" s="3">
        <v>0</v>
      </c>
      <c r="G287" s="3">
        <v>0</v>
      </c>
      <c r="H287" s="3">
        <v>0</v>
      </c>
      <c r="I287" s="14">
        <v>0</v>
      </c>
    </row>
    <row r="288" spans="1:9" x14ac:dyDescent="0.2">
      <c r="A288" s="2" t="s">
        <v>245</v>
      </c>
      <c r="B288" s="21" t="s">
        <v>42</v>
      </c>
      <c r="C288" s="24" t="s">
        <v>20</v>
      </c>
      <c r="D288" s="13">
        <v>5.4895999999999999E-3</v>
      </c>
      <c r="E288" s="3">
        <v>0</v>
      </c>
      <c r="F288" s="3">
        <v>0</v>
      </c>
      <c r="G288" s="3">
        <v>5.4895999999999999E-3</v>
      </c>
      <c r="H288" s="3">
        <v>0</v>
      </c>
      <c r="I288" s="14">
        <v>0</v>
      </c>
    </row>
    <row r="290" spans="1:10" ht="13.5" thickBot="1" x14ac:dyDescent="0.25">
      <c r="A290" s="1"/>
      <c r="B290" s="1"/>
      <c r="C290" s="1"/>
      <c r="D290" s="112" t="s">
        <v>69</v>
      </c>
      <c r="E290" s="112"/>
      <c r="F290" s="112"/>
      <c r="G290" s="112"/>
      <c r="H290" s="112"/>
      <c r="I290" s="112"/>
      <c r="J290" t="s">
        <v>864</v>
      </c>
    </row>
    <row r="291" spans="1:10" ht="14.25" thickTop="1" thickBot="1" x14ac:dyDescent="0.25">
      <c r="A291" s="1"/>
      <c r="B291" s="4" t="s">
        <v>6</v>
      </c>
      <c r="C291" s="5" t="s">
        <v>0</v>
      </c>
      <c r="D291" s="9" t="s">
        <v>7</v>
      </c>
      <c r="E291" s="10" t="s">
        <v>1</v>
      </c>
      <c r="F291" s="10" t="s">
        <v>2</v>
      </c>
      <c r="G291" s="10" t="s">
        <v>3</v>
      </c>
      <c r="H291" s="10" t="s">
        <v>4</v>
      </c>
      <c r="I291" s="11" t="s">
        <v>5</v>
      </c>
    </row>
    <row r="292" spans="1:10" x14ac:dyDescent="0.2">
      <c r="A292" s="2" t="s">
        <v>246</v>
      </c>
      <c r="B292" s="12" t="s">
        <v>8</v>
      </c>
      <c r="C292" s="8" t="s">
        <v>9</v>
      </c>
      <c r="D292" s="13">
        <v>0.11137</v>
      </c>
      <c r="E292" s="3">
        <v>7.6589000000000004E-2</v>
      </c>
      <c r="F292" s="3">
        <v>1.5916000000000001E-3</v>
      </c>
      <c r="G292" s="3">
        <v>6.8271E-3</v>
      </c>
      <c r="H292" s="3">
        <v>0</v>
      </c>
      <c r="I292" s="14">
        <v>2.6360000000000001E-2</v>
      </c>
    </row>
    <row r="293" spans="1:10" x14ac:dyDescent="0.2">
      <c r="A293" s="2" t="s">
        <v>247</v>
      </c>
      <c r="B293" s="15" t="s">
        <v>10</v>
      </c>
      <c r="C293" s="8" t="s">
        <v>11</v>
      </c>
      <c r="D293" s="13">
        <v>8.4501E-9</v>
      </c>
      <c r="E293" s="3">
        <v>7.2481000000000002E-9</v>
      </c>
      <c r="F293" s="3">
        <v>3.2248000000000002E-12</v>
      </c>
      <c r="G293" s="3">
        <v>1.58E-10</v>
      </c>
      <c r="H293" s="3">
        <v>0</v>
      </c>
      <c r="I293" s="14">
        <v>1.0408E-9</v>
      </c>
    </row>
    <row r="294" spans="1:10" x14ac:dyDescent="0.2">
      <c r="A294" s="2" t="s">
        <v>248</v>
      </c>
      <c r="B294" s="15" t="s">
        <v>12</v>
      </c>
      <c r="C294" s="8" t="s">
        <v>45</v>
      </c>
      <c r="D294" s="13">
        <v>1.5181E-4</v>
      </c>
      <c r="E294" s="3">
        <v>1.2093E-4</v>
      </c>
      <c r="F294" s="3">
        <v>7.1519000000000001E-6</v>
      </c>
      <c r="G294" s="3">
        <v>1.9935999999999999E-6</v>
      </c>
      <c r="H294" s="3">
        <v>0</v>
      </c>
      <c r="I294" s="14">
        <v>2.1735000000000001E-5</v>
      </c>
    </row>
    <row r="295" spans="1:10" x14ac:dyDescent="0.2">
      <c r="A295" s="2" t="s">
        <v>249</v>
      </c>
      <c r="B295" s="15" t="s">
        <v>13</v>
      </c>
      <c r="C295" s="8" t="s">
        <v>14</v>
      </c>
      <c r="D295" s="13">
        <v>6.0058E-5</v>
      </c>
      <c r="E295" s="3">
        <v>3.2462999999999997E-5</v>
      </c>
      <c r="F295" s="3">
        <v>1.6435E-6</v>
      </c>
      <c r="G295" s="3">
        <v>7.0584E-6</v>
      </c>
      <c r="H295" s="3">
        <v>0</v>
      </c>
      <c r="I295" s="14">
        <v>1.8893E-5</v>
      </c>
    </row>
    <row r="296" spans="1:10" x14ac:dyDescent="0.2">
      <c r="A296" s="2" t="s">
        <v>250</v>
      </c>
      <c r="B296" s="15" t="s">
        <v>15</v>
      </c>
      <c r="C296" s="8" t="s">
        <v>16</v>
      </c>
      <c r="D296" s="13">
        <v>2.4042000000000001E-5</v>
      </c>
      <c r="E296" s="3">
        <v>2.0013E-5</v>
      </c>
      <c r="F296" s="3">
        <v>5.0819999999999996E-7</v>
      </c>
      <c r="G296" s="3">
        <v>1.3086000000000001E-6</v>
      </c>
      <c r="H296" s="3">
        <v>0</v>
      </c>
      <c r="I296" s="14">
        <v>2.2127E-6</v>
      </c>
    </row>
    <row r="297" spans="1:10" x14ac:dyDescent="0.2">
      <c r="A297" s="2" t="s">
        <v>251</v>
      </c>
      <c r="B297" s="15" t="s">
        <v>17</v>
      </c>
      <c r="C297" s="8" t="s">
        <v>18</v>
      </c>
      <c r="D297" s="13">
        <v>6.7298999999999999E-7</v>
      </c>
      <c r="E297" s="3">
        <v>6.7222999999999998E-7</v>
      </c>
      <c r="F297" s="3">
        <v>6.3705000000000001E-11</v>
      </c>
      <c r="G297" s="3">
        <v>4.5978999999999997E-11</v>
      </c>
      <c r="H297" s="3">
        <v>0</v>
      </c>
      <c r="I297" s="14">
        <v>6.5379999999999995E-10</v>
      </c>
    </row>
    <row r="298" spans="1:10" x14ac:dyDescent="0.2">
      <c r="A298" s="2" t="s">
        <v>252</v>
      </c>
      <c r="B298" s="15" t="s">
        <v>19</v>
      </c>
      <c r="C298" s="8" t="s">
        <v>20</v>
      </c>
      <c r="D298" s="13">
        <v>0.40447</v>
      </c>
      <c r="E298" s="3">
        <v>0.29894999999999999</v>
      </c>
      <c r="F298" s="3">
        <v>2.2364999999999999E-2</v>
      </c>
      <c r="G298" s="3">
        <v>6.3277999999999997E-3</v>
      </c>
      <c r="H298" s="3">
        <v>0</v>
      </c>
      <c r="I298" s="14">
        <v>7.6822000000000001E-2</v>
      </c>
    </row>
    <row r="299" spans="1:10" x14ac:dyDescent="0.2">
      <c r="A299" s="2" t="s">
        <v>253</v>
      </c>
      <c r="B299" s="15" t="s">
        <v>21</v>
      </c>
      <c r="C299" s="8" t="s">
        <v>20</v>
      </c>
      <c r="D299" s="13">
        <v>0.88736000000000004</v>
      </c>
      <c r="E299" s="3">
        <v>0.71840000000000004</v>
      </c>
      <c r="F299" s="3">
        <v>2.2509000000000001E-2</v>
      </c>
      <c r="G299" s="3">
        <v>1.4906000000000001E-2</v>
      </c>
      <c r="H299" s="3">
        <v>0</v>
      </c>
      <c r="I299" s="14">
        <v>0.13155</v>
      </c>
    </row>
    <row r="300" spans="1:10" x14ac:dyDescent="0.2">
      <c r="A300" s="2" t="s">
        <v>254</v>
      </c>
      <c r="B300" s="15" t="s">
        <v>22</v>
      </c>
      <c r="C300" s="8" t="s">
        <v>23</v>
      </c>
      <c r="D300" s="13">
        <v>7.0958999999999994E-2</v>
      </c>
      <c r="E300" s="3">
        <v>6.8865999999999997E-2</v>
      </c>
      <c r="F300" s="3">
        <v>1.4247E-7</v>
      </c>
      <c r="G300" s="3">
        <v>2.0677E-3</v>
      </c>
      <c r="H300" s="3">
        <v>0</v>
      </c>
      <c r="I300" s="14">
        <v>2.5196999999999999E-5</v>
      </c>
    </row>
    <row r="301" spans="1:10" x14ac:dyDescent="0.2">
      <c r="A301" s="2" t="s">
        <v>255</v>
      </c>
      <c r="B301" s="15" t="s">
        <v>24</v>
      </c>
      <c r="C301" s="8" t="s">
        <v>23</v>
      </c>
      <c r="D301" s="13">
        <v>38.655000000000001</v>
      </c>
      <c r="E301" s="3">
        <v>8.5602999999999998</v>
      </c>
      <c r="F301" s="3">
        <v>0.26179000000000002</v>
      </c>
      <c r="G301" s="3">
        <v>1.1406000000000001</v>
      </c>
      <c r="H301" s="3">
        <v>0</v>
      </c>
      <c r="I301" s="14">
        <v>28.693000000000001</v>
      </c>
    </row>
    <row r="302" spans="1:10" ht="13.5" thickBot="1" x14ac:dyDescent="0.25">
      <c r="A302" s="2" t="s">
        <v>256</v>
      </c>
      <c r="B302" s="16" t="s">
        <v>25</v>
      </c>
      <c r="C302" s="17" t="s">
        <v>23</v>
      </c>
      <c r="D302" s="18">
        <v>14.175000000000001</v>
      </c>
      <c r="E302" s="19">
        <v>12.766</v>
      </c>
      <c r="F302" s="19">
        <v>6.5254000000000006E-2</v>
      </c>
      <c r="G302" s="19">
        <v>0.42930000000000001</v>
      </c>
      <c r="H302" s="19">
        <v>0</v>
      </c>
      <c r="I302" s="20">
        <v>0.9143</v>
      </c>
    </row>
    <row r="303" spans="1:10" x14ac:dyDescent="0.2">
      <c r="A303" s="2" t="s">
        <v>257</v>
      </c>
      <c r="B303" s="21" t="s">
        <v>26</v>
      </c>
      <c r="C303" s="7" t="s">
        <v>20</v>
      </c>
      <c r="D303" s="22">
        <v>1.3521999999999999E-2</v>
      </c>
      <c r="E303" s="6">
        <v>1.2721E-2</v>
      </c>
      <c r="F303" s="6">
        <v>2.9997000000000001E-5</v>
      </c>
      <c r="G303" s="6">
        <v>-1.3746E-4</v>
      </c>
      <c r="H303" s="6">
        <v>0</v>
      </c>
      <c r="I303" s="23">
        <v>9.0883000000000001E-4</v>
      </c>
    </row>
    <row r="304" spans="1:10" x14ac:dyDescent="0.2">
      <c r="A304" s="2" t="s">
        <v>258</v>
      </c>
      <c r="B304" s="21" t="s">
        <v>27</v>
      </c>
      <c r="C304" s="8" t="s">
        <v>20</v>
      </c>
      <c r="D304" s="13">
        <v>3.2140000000000002E-2</v>
      </c>
      <c r="E304" s="3">
        <v>3.2140000000000002E-2</v>
      </c>
      <c r="F304" s="3">
        <v>0</v>
      </c>
      <c r="G304" s="3">
        <v>0</v>
      </c>
      <c r="H304" s="3">
        <v>0</v>
      </c>
      <c r="I304" s="14">
        <v>0</v>
      </c>
    </row>
    <row r="305" spans="1:10" x14ac:dyDescent="0.2">
      <c r="A305" s="2" t="s">
        <v>259</v>
      </c>
      <c r="B305" s="21" t="s">
        <v>28</v>
      </c>
      <c r="C305" s="8" t="s">
        <v>20</v>
      </c>
      <c r="D305" s="13">
        <v>4.5661E-2</v>
      </c>
      <c r="E305" s="3">
        <v>4.4859999999999997E-2</v>
      </c>
      <c r="F305" s="3">
        <v>2.9997000000000001E-5</v>
      </c>
      <c r="G305" s="3">
        <v>-1.3746E-4</v>
      </c>
      <c r="H305" s="3">
        <v>0</v>
      </c>
      <c r="I305" s="14">
        <v>9.0883000000000001E-4</v>
      </c>
    </row>
    <row r="306" spans="1:10" x14ac:dyDescent="0.2">
      <c r="A306" s="2" t="s">
        <v>260</v>
      </c>
      <c r="B306" s="21" t="s">
        <v>29</v>
      </c>
      <c r="C306" s="8" t="s">
        <v>20</v>
      </c>
      <c r="D306" s="13">
        <v>0.73721999999999999</v>
      </c>
      <c r="E306" s="3">
        <v>0.57126999999999994</v>
      </c>
      <c r="F306" s="3">
        <v>2.2478999999999999E-2</v>
      </c>
      <c r="G306" s="3">
        <v>1.2833000000000001E-2</v>
      </c>
      <c r="H306" s="3">
        <v>0</v>
      </c>
      <c r="I306" s="14">
        <v>0.13064000000000001</v>
      </c>
    </row>
    <row r="307" spans="1:10" x14ac:dyDescent="0.2">
      <c r="A307" s="2" t="s">
        <v>261</v>
      </c>
      <c r="B307" s="21" t="s">
        <v>30</v>
      </c>
      <c r="C307" s="8" t="s">
        <v>20</v>
      </c>
      <c r="D307" s="13">
        <v>0.10448</v>
      </c>
      <c r="E307" s="3">
        <v>0.10227</v>
      </c>
      <c r="F307" s="3">
        <v>0</v>
      </c>
      <c r="G307" s="3">
        <v>2.2103000000000001E-3</v>
      </c>
      <c r="H307" s="3">
        <v>0</v>
      </c>
      <c r="I307" s="14">
        <v>0</v>
      </c>
    </row>
    <row r="308" spans="1:10" x14ac:dyDescent="0.2">
      <c r="A308" s="2" t="s">
        <v>262</v>
      </c>
      <c r="B308" s="21" t="s">
        <v>31</v>
      </c>
      <c r="C308" s="8" t="s">
        <v>20</v>
      </c>
      <c r="D308" s="13">
        <v>0.8417</v>
      </c>
      <c r="E308" s="3">
        <v>0.67354000000000003</v>
      </c>
      <c r="F308" s="3">
        <v>2.2478999999999999E-2</v>
      </c>
      <c r="G308" s="3">
        <v>1.5043000000000001E-2</v>
      </c>
      <c r="H308" s="3">
        <v>0</v>
      </c>
      <c r="I308" s="14">
        <v>0.13064000000000001</v>
      </c>
    </row>
    <row r="309" spans="1:10" x14ac:dyDescent="0.2">
      <c r="A309" s="2" t="s">
        <v>263</v>
      </c>
      <c r="B309" s="21" t="s">
        <v>32</v>
      </c>
      <c r="C309" s="8" t="s">
        <v>33</v>
      </c>
      <c r="D309" s="13">
        <v>2.4248E-3</v>
      </c>
      <c r="E309" s="3">
        <v>2.4248E-3</v>
      </c>
      <c r="F309" s="3">
        <v>0</v>
      </c>
      <c r="G309" s="3">
        <v>0</v>
      </c>
      <c r="H309" s="3">
        <v>0</v>
      </c>
      <c r="I309" s="14">
        <v>0</v>
      </c>
    </row>
    <row r="310" spans="1:10" x14ac:dyDescent="0.2">
      <c r="A310" s="2" t="s">
        <v>264</v>
      </c>
      <c r="B310" s="21" t="s">
        <v>34</v>
      </c>
      <c r="C310" s="8" t="s">
        <v>20</v>
      </c>
      <c r="D310" s="13">
        <v>0</v>
      </c>
      <c r="E310" s="3">
        <v>0</v>
      </c>
      <c r="F310" s="3">
        <v>0</v>
      </c>
      <c r="G310" s="3">
        <v>0</v>
      </c>
      <c r="H310" s="3">
        <v>0</v>
      </c>
      <c r="I310" s="14">
        <v>0</v>
      </c>
    </row>
    <row r="311" spans="1:10" x14ac:dyDescent="0.2">
      <c r="A311" s="2" t="s">
        <v>265</v>
      </c>
      <c r="B311" s="21" t="s">
        <v>35</v>
      </c>
      <c r="C311" s="8" t="s">
        <v>20</v>
      </c>
      <c r="D311" s="13">
        <v>0</v>
      </c>
      <c r="E311" s="3">
        <v>0</v>
      </c>
      <c r="F311" s="3">
        <v>0</v>
      </c>
      <c r="G311" s="3">
        <v>0</v>
      </c>
      <c r="H311" s="3">
        <v>0</v>
      </c>
      <c r="I311" s="14">
        <v>0</v>
      </c>
    </row>
    <row r="312" spans="1:10" x14ac:dyDescent="0.2">
      <c r="A312" s="2" t="s">
        <v>266</v>
      </c>
      <c r="B312" s="21" t="s">
        <v>36</v>
      </c>
      <c r="C312" s="8" t="s">
        <v>33</v>
      </c>
      <c r="D312" s="13">
        <v>8.3631999999999998E-2</v>
      </c>
      <c r="E312" s="3">
        <v>5.6114999999999998E-2</v>
      </c>
      <c r="F312" s="3">
        <v>0</v>
      </c>
      <c r="G312" s="3">
        <v>8.8814000000000004E-4</v>
      </c>
      <c r="H312" s="3">
        <v>0</v>
      </c>
      <c r="I312" s="14">
        <v>2.6629E-2</v>
      </c>
    </row>
    <row r="313" spans="1:10" x14ac:dyDescent="0.2">
      <c r="A313" s="2" t="s">
        <v>267</v>
      </c>
      <c r="B313" s="21" t="s">
        <v>37</v>
      </c>
      <c r="C313" s="8" t="s">
        <v>33</v>
      </c>
      <c r="D313" s="13">
        <v>4.6309000000000003E-2</v>
      </c>
      <c r="E313" s="3">
        <v>1.4035000000000001E-2</v>
      </c>
      <c r="F313" s="3">
        <v>5.6560000000000001E-5</v>
      </c>
      <c r="G313" s="3">
        <v>2.5820999999999999E-3</v>
      </c>
      <c r="H313" s="3">
        <v>0</v>
      </c>
      <c r="I313" s="14">
        <v>2.9635000000000002E-2</v>
      </c>
    </row>
    <row r="314" spans="1:10" x14ac:dyDescent="0.2">
      <c r="A314" s="2" t="s">
        <v>268</v>
      </c>
      <c r="B314" s="21" t="s">
        <v>38</v>
      </c>
      <c r="C314" s="8" t="s">
        <v>33</v>
      </c>
      <c r="D314" s="13">
        <v>9.2498999999999996E-5</v>
      </c>
      <c r="E314" s="3">
        <v>8.9047000000000003E-5</v>
      </c>
      <c r="F314" s="3">
        <v>4.0283999999999999E-8</v>
      </c>
      <c r="G314" s="3">
        <v>1.8568E-6</v>
      </c>
      <c r="H314" s="3">
        <v>0</v>
      </c>
      <c r="I314" s="14">
        <v>1.5551999999999999E-6</v>
      </c>
    </row>
    <row r="315" spans="1:10" x14ac:dyDescent="0.2">
      <c r="A315" s="2" t="s">
        <v>269</v>
      </c>
      <c r="B315" s="21" t="s">
        <v>39</v>
      </c>
      <c r="C315" s="8" t="s">
        <v>33</v>
      </c>
      <c r="D315" s="13">
        <v>0</v>
      </c>
      <c r="E315" s="3">
        <v>0</v>
      </c>
      <c r="F315" s="3">
        <v>0</v>
      </c>
      <c r="G315" s="3">
        <v>0</v>
      </c>
      <c r="H315" s="3">
        <v>0</v>
      </c>
      <c r="I315" s="14">
        <v>0</v>
      </c>
    </row>
    <row r="316" spans="1:10" x14ac:dyDescent="0.2">
      <c r="A316" s="2" t="s">
        <v>270</v>
      </c>
      <c r="B316" s="21" t="s">
        <v>40</v>
      </c>
      <c r="C316" s="8" t="s">
        <v>33</v>
      </c>
      <c r="D316" s="13">
        <v>2.166E-3</v>
      </c>
      <c r="E316" s="3">
        <v>0</v>
      </c>
      <c r="F316" s="3">
        <v>0</v>
      </c>
      <c r="G316" s="3">
        <v>2.166E-3</v>
      </c>
      <c r="H316" s="3">
        <v>0</v>
      </c>
      <c r="I316" s="14">
        <v>0</v>
      </c>
    </row>
    <row r="317" spans="1:10" x14ac:dyDescent="0.2">
      <c r="A317" s="2" t="s">
        <v>271</v>
      </c>
      <c r="B317" s="21" t="s">
        <v>41</v>
      </c>
      <c r="C317" s="8" t="s">
        <v>33</v>
      </c>
      <c r="D317" s="13">
        <v>0</v>
      </c>
      <c r="E317" s="3">
        <v>0</v>
      </c>
      <c r="F317" s="3">
        <v>0</v>
      </c>
      <c r="G317" s="3">
        <v>0</v>
      </c>
      <c r="H317" s="3">
        <v>0</v>
      </c>
      <c r="I317" s="14">
        <v>0</v>
      </c>
    </row>
    <row r="318" spans="1:10" x14ac:dyDescent="0.2">
      <c r="A318" s="2" t="s">
        <v>272</v>
      </c>
      <c r="B318" s="21" t="s">
        <v>42</v>
      </c>
      <c r="C318" s="24" t="s">
        <v>20</v>
      </c>
      <c r="D318" s="13">
        <v>2.2626999999999999E-3</v>
      </c>
      <c r="E318" s="3">
        <v>0</v>
      </c>
      <c r="F318" s="3">
        <v>0</v>
      </c>
      <c r="G318" s="3">
        <v>2.2626999999999999E-3</v>
      </c>
      <c r="H318" s="3">
        <v>0</v>
      </c>
      <c r="I318" s="14">
        <v>0</v>
      </c>
    </row>
    <row r="320" spans="1:10" ht="13.5" thickBot="1" x14ac:dyDescent="0.25">
      <c r="A320" s="1"/>
      <c r="B320" s="1"/>
      <c r="C320" s="1"/>
      <c r="D320" s="112" t="s">
        <v>74</v>
      </c>
      <c r="E320" s="112"/>
      <c r="F320" s="112"/>
      <c r="G320" s="112"/>
      <c r="H320" s="112"/>
      <c r="I320" s="112"/>
      <c r="J320" t="s">
        <v>865</v>
      </c>
    </row>
    <row r="321" spans="1:9" ht="14.25" thickTop="1" thickBot="1" x14ac:dyDescent="0.25">
      <c r="A321" s="1"/>
      <c r="B321" s="4" t="s">
        <v>6</v>
      </c>
      <c r="C321" s="5" t="s">
        <v>0</v>
      </c>
      <c r="D321" s="9" t="s">
        <v>7</v>
      </c>
      <c r="E321" s="10" t="s">
        <v>1</v>
      </c>
      <c r="F321" s="10" t="s">
        <v>2</v>
      </c>
      <c r="G321" s="10" t="s">
        <v>3</v>
      </c>
      <c r="H321" s="10" t="s">
        <v>4</v>
      </c>
      <c r="I321" s="11" t="s">
        <v>5</v>
      </c>
    </row>
    <row r="322" spans="1:9" x14ac:dyDescent="0.2">
      <c r="A322" s="2" t="s">
        <v>273</v>
      </c>
      <c r="B322" s="12" t="s">
        <v>8</v>
      </c>
      <c r="C322" s="8" t="s">
        <v>9</v>
      </c>
      <c r="D322" s="13">
        <v>0.14052999999999999</v>
      </c>
      <c r="E322" s="3">
        <v>9.7717999999999999E-2</v>
      </c>
      <c r="F322" s="3">
        <v>2.0546000000000002E-3</v>
      </c>
      <c r="G322" s="3">
        <v>9.7791000000000006E-3</v>
      </c>
      <c r="H322" s="3">
        <v>0</v>
      </c>
      <c r="I322" s="14">
        <v>3.0981000000000002E-2</v>
      </c>
    </row>
    <row r="323" spans="1:9" x14ac:dyDescent="0.2">
      <c r="A323" s="2" t="s">
        <v>274</v>
      </c>
      <c r="B323" s="15" t="s">
        <v>10</v>
      </c>
      <c r="C323" s="8" t="s">
        <v>11</v>
      </c>
      <c r="D323" s="13">
        <v>7.4043999999999998E-9</v>
      </c>
      <c r="E323" s="3">
        <v>6.2721999999999999E-9</v>
      </c>
      <c r="F323" s="3">
        <v>4.1631000000000003E-12</v>
      </c>
      <c r="G323" s="3">
        <v>-9.5165000000000002E-11</v>
      </c>
      <c r="H323" s="3">
        <v>0</v>
      </c>
      <c r="I323" s="14">
        <v>1.2232000000000001E-9</v>
      </c>
    </row>
    <row r="324" spans="1:9" x14ac:dyDescent="0.2">
      <c r="A324" s="2" t="s">
        <v>275</v>
      </c>
      <c r="B324" s="15" t="s">
        <v>12</v>
      </c>
      <c r="C324" s="8" t="s">
        <v>45</v>
      </c>
      <c r="D324" s="13">
        <v>1.7775000000000001E-4</v>
      </c>
      <c r="E324" s="3">
        <v>1.5279000000000001E-4</v>
      </c>
      <c r="F324" s="3">
        <v>9.2328000000000008E-6</v>
      </c>
      <c r="G324" s="3">
        <v>-9.8218999999999999E-6</v>
      </c>
      <c r="H324" s="3">
        <v>0</v>
      </c>
      <c r="I324" s="14">
        <v>2.5545E-5</v>
      </c>
    </row>
    <row r="325" spans="1:9" x14ac:dyDescent="0.2">
      <c r="A325" s="2" t="s">
        <v>276</v>
      </c>
      <c r="B325" s="15" t="s">
        <v>13</v>
      </c>
      <c r="C325" s="8" t="s">
        <v>14</v>
      </c>
      <c r="D325" s="13">
        <v>7.4641999999999994E-5</v>
      </c>
      <c r="E325" s="3">
        <v>4.0843000000000002E-5</v>
      </c>
      <c r="F325" s="3">
        <v>2.1216999999999999E-6</v>
      </c>
      <c r="G325" s="3">
        <v>9.4728000000000002E-6</v>
      </c>
      <c r="H325" s="3">
        <v>0</v>
      </c>
      <c r="I325" s="14">
        <v>2.2204999999999998E-5</v>
      </c>
    </row>
    <row r="326" spans="1:9" x14ac:dyDescent="0.2">
      <c r="A326" s="2" t="s">
        <v>277</v>
      </c>
      <c r="B326" s="15" t="s">
        <v>15</v>
      </c>
      <c r="C326" s="8" t="s">
        <v>16</v>
      </c>
      <c r="D326" s="13">
        <v>2.9030000000000002E-5</v>
      </c>
      <c r="E326" s="3">
        <v>2.4660000000000001E-5</v>
      </c>
      <c r="F326" s="3">
        <v>6.5606000000000001E-7</v>
      </c>
      <c r="G326" s="3">
        <v>1.1131E-6</v>
      </c>
      <c r="H326" s="3">
        <v>0</v>
      </c>
      <c r="I326" s="14">
        <v>2.6006000000000001E-6</v>
      </c>
    </row>
    <row r="327" spans="1:9" x14ac:dyDescent="0.2">
      <c r="A327" s="2" t="s">
        <v>278</v>
      </c>
      <c r="B327" s="15" t="s">
        <v>17</v>
      </c>
      <c r="C327" s="8" t="s">
        <v>18</v>
      </c>
      <c r="D327" s="13">
        <v>1.1091000000000001E-6</v>
      </c>
      <c r="E327" s="3">
        <v>1.1083E-6</v>
      </c>
      <c r="F327" s="3">
        <v>8.2241000000000001E-11</v>
      </c>
      <c r="G327" s="3">
        <v>-5.3185000000000002E-11</v>
      </c>
      <c r="H327" s="3">
        <v>0</v>
      </c>
      <c r="I327" s="14">
        <v>7.6842000000000002E-10</v>
      </c>
    </row>
    <row r="328" spans="1:9" x14ac:dyDescent="0.2">
      <c r="A328" s="2" t="s">
        <v>279</v>
      </c>
      <c r="B328" s="15" t="s">
        <v>19</v>
      </c>
      <c r="C328" s="8" t="s">
        <v>20</v>
      </c>
      <c r="D328" s="13">
        <v>0.61487000000000003</v>
      </c>
      <c r="E328" s="3">
        <v>0.50980000000000003</v>
      </c>
      <c r="F328" s="3">
        <v>2.8871999999999998E-2</v>
      </c>
      <c r="G328" s="3">
        <v>-1.4097E-2</v>
      </c>
      <c r="H328" s="3">
        <v>0</v>
      </c>
      <c r="I328" s="14">
        <v>9.0288999999999994E-2</v>
      </c>
    </row>
    <row r="329" spans="1:9" x14ac:dyDescent="0.2">
      <c r="A329" s="2" t="s">
        <v>280</v>
      </c>
      <c r="B329" s="15" t="s">
        <v>21</v>
      </c>
      <c r="C329" s="8" t="s">
        <v>20</v>
      </c>
      <c r="D329" s="13">
        <v>1.135</v>
      </c>
      <c r="E329" s="3">
        <v>0.96987999999999996</v>
      </c>
      <c r="F329" s="3">
        <v>2.9056999999999999E-2</v>
      </c>
      <c r="G329" s="3">
        <v>-1.856E-2</v>
      </c>
      <c r="H329" s="3">
        <v>0</v>
      </c>
      <c r="I329" s="14">
        <v>0.15461</v>
      </c>
    </row>
    <row r="330" spans="1:9" x14ac:dyDescent="0.2">
      <c r="A330" s="2" t="s">
        <v>281</v>
      </c>
      <c r="B330" s="15" t="s">
        <v>22</v>
      </c>
      <c r="C330" s="8" t="s">
        <v>23</v>
      </c>
      <c r="D330" s="13">
        <v>4.2498000000000001E-2</v>
      </c>
      <c r="E330" s="3">
        <v>4.1225999999999999E-2</v>
      </c>
      <c r="F330" s="3">
        <v>1.8392E-7</v>
      </c>
      <c r="G330" s="3">
        <v>1.2419E-3</v>
      </c>
      <c r="H330" s="3">
        <v>0</v>
      </c>
      <c r="I330" s="14">
        <v>2.9614000000000001E-5</v>
      </c>
    </row>
    <row r="331" spans="1:9" x14ac:dyDescent="0.2">
      <c r="A331" s="2" t="s">
        <v>282</v>
      </c>
      <c r="B331" s="15" t="s">
        <v>24</v>
      </c>
      <c r="C331" s="8" t="s">
        <v>23</v>
      </c>
      <c r="D331" s="13">
        <v>44.189</v>
      </c>
      <c r="E331" s="3">
        <v>8.8922000000000008</v>
      </c>
      <c r="F331" s="3">
        <v>0.33794999999999997</v>
      </c>
      <c r="G331" s="3">
        <v>1.2359</v>
      </c>
      <c r="H331" s="3">
        <v>0</v>
      </c>
      <c r="I331" s="14">
        <v>33.722999999999999</v>
      </c>
    </row>
    <row r="332" spans="1:9" ht="13.5" thickBot="1" x14ac:dyDescent="0.25">
      <c r="A332" s="2" t="s">
        <v>283</v>
      </c>
      <c r="B332" s="16" t="s">
        <v>25</v>
      </c>
      <c r="C332" s="17" t="s">
        <v>23</v>
      </c>
      <c r="D332" s="18">
        <v>17.617000000000001</v>
      </c>
      <c r="E332" s="19">
        <v>16.004999999999999</v>
      </c>
      <c r="F332" s="19">
        <v>8.4239999999999995E-2</v>
      </c>
      <c r="G332" s="19">
        <v>0.45328000000000002</v>
      </c>
      <c r="H332" s="19">
        <v>0</v>
      </c>
      <c r="I332" s="20">
        <v>1.0746</v>
      </c>
    </row>
    <row r="333" spans="1:9" x14ac:dyDescent="0.2">
      <c r="A333" s="2" t="s">
        <v>284</v>
      </c>
      <c r="B333" s="21" t="s">
        <v>26</v>
      </c>
      <c r="C333" s="7" t="s">
        <v>20</v>
      </c>
      <c r="D333" s="22">
        <v>5.6658999999999998E-3</v>
      </c>
      <c r="E333" s="6">
        <v>8.0415E-3</v>
      </c>
      <c r="F333" s="6">
        <v>3.8723999999999997E-5</v>
      </c>
      <c r="G333" s="6">
        <v>-3.4824999999999999E-3</v>
      </c>
      <c r="H333" s="6">
        <v>0</v>
      </c>
      <c r="I333" s="23">
        <v>1.0682000000000001E-3</v>
      </c>
    </row>
    <row r="334" spans="1:9" x14ac:dyDescent="0.2">
      <c r="A334" s="2" t="s">
        <v>285</v>
      </c>
      <c r="B334" s="21" t="s">
        <v>27</v>
      </c>
      <c r="C334" s="8" t="s">
        <v>20</v>
      </c>
      <c r="D334" s="13">
        <v>4.4422999999999997E-2</v>
      </c>
      <c r="E334" s="3">
        <v>4.4422999999999997E-2</v>
      </c>
      <c r="F334" s="3">
        <v>0</v>
      </c>
      <c r="G334" s="3">
        <v>0</v>
      </c>
      <c r="H334" s="3">
        <v>0</v>
      </c>
      <c r="I334" s="14">
        <v>0</v>
      </c>
    </row>
    <row r="335" spans="1:9" x14ac:dyDescent="0.2">
      <c r="A335" s="2" t="s">
        <v>286</v>
      </c>
      <c r="B335" s="21" t="s">
        <v>28</v>
      </c>
      <c r="C335" s="8" t="s">
        <v>20</v>
      </c>
      <c r="D335" s="13">
        <v>5.0088000000000001E-2</v>
      </c>
      <c r="E335" s="3">
        <v>5.2463999999999997E-2</v>
      </c>
      <c r="F335" s="3">
        <v>3.8723999999999997E-5</v>
      </c>
      <c r="G335" s="3">
        <v>-3.4824999999999999E-3</v>
      </c>
      <c r="H335" s="3">
        <v>0</v>
      </c>
      <c r="I335" s="14">
        <v>1.0682000000000001E-3</v>
      </c>
    </row>
    <row r="336" spans="1:9" x14ac:dyDescent="0.2">
      <c r="A336" s="2" t="s">
        <v>287</v>
      </c>
      <c r="B336" s="21" t="s">
        <v>29</v>
      </c>
      <c r="C336" s="8" t="s">
        <v>20</v>
      </c>
      <c r="D336" s="13">
        <v>0.84858999999999996</v>
      </c>
      <c r="E336" s="3">
        <v>0.68383000000000005</v>
      </c>
      <c r="F336" s="3">
        <v>2.9019E-2</v>
      </c>
      <c r="G336" s="3">
        <v>-1.7804E-2</v>
      </c>
      <c r="H336" s="3">
        <v>0</v>
      </c>
      <c r="I336" s="14">
        <v>0.15354999999999999</v>
      </c>
    </row>
    <row r="337" spans="1:10" x14ac:dyDescent="0.2">
      <c r="A337" s="2" t="s">
        <v>288</v>
      </c>
      <c r="B337" s="21" t="s">
        <v>30</v>
      </c>
      <c r="C337" s="8" t="s">
        <v>20</v>
      </c>
      <c r="D337" s="13">
        <v>0.23632</v>
      </c>
      <c r="E337" s="3">
        <v>0.23358999999999999</v>
      </c>
      <c r="F337" s="3">
        <v>0</v>
      </c>
      <c r="G337" s="3">
        <v>2.7265000000000002E-3</v>
      </c>
      <c r="H337" s="3">
        <v>0</v>
      </c>
      <c r="I337" s="14">
        <v>0</v>
      </c>
    </row>
    <row r="338" spans="1:10" x14ac:dyDescent="0.2">
      <c r="A338" s="2" t="s">
        <v>289</v>
      </c>
      <c r="B338" s="21" t="s">
        <v>31</v>
      </c>
      <c r="C338" s="8" t="s">
        <v>20</v>
      </c>
      <c r="D338" s="13">
        <v>1.0849</v>
      </c>
      <c r="E338" s="3">
        <v>0.91742000000000001</v>
      </c>
      <c r="F338" s="3">
        <v>2.9019E-2</v>
      </c>
      <c r="G338" s="3">
        <v>-1.5077E-2</v>
      </c>
      <c r="H338" s="3">
        <v>0</v>
      </c>
      <c r="I338" s="14">
        <v>0.15354999999999999</v>
      </c>
    </row>
    <row r="339" spans="1:10" x14ac:dyDescent="0.2">
      <c r="A339" s="2" t="s">
        <v>290</v>
      </c>
      <c r="B339" s="21" t="s">
        <v>32</v>
      </c>
      <c r="C339" s="8" t="s">
        <v>33</v>
      </c>
      <c r="D339" s="13">
        <v>3.3194000000000001E-3</v>
      </c>
      <c r="E339" s="3">
        <v>3.3194000000000001E-3</v>
      </c>
      <c r="F339" s="3">
        <v>0</v>
      </c>
      <c r="G339" s="3">
        <v>0</v>
      </c>
      <c r="H339" s="3">
        <v>0</v>
      </c>
      <c r="I339" s="14">
        <v>0</v>
      </c>
    </row>
    <row r="340" spans="1:10" x14ac:dyDescent="0.2">
      <c r="A340" s="2" t="s">
        <v>291</v>
      </c>
      <c r="B340" s="21" t="s">
        <v>34</v>
      </c>
      <c r="C340" s="8" t="s">
        <v>20</v>
      </c>
      <c r="D340" s="13">
        <v>0</v>
      </c>
      <c r="E340" s="3">
        <v>0</v>
      </c>
      <c r="F340" s="3">
        <v>0</v>
      </c>
      <c r="G340" s="3">
        <v>0</v>
      </c>
      <c r="H340" s="3">
        <v>0</v>
      </c>
      <c r="I340" s="14">
        <v>0</v>
      </c>
    </row>
    <row r="341" spans="1:10" x14ac:dyDescent="0.2">
      <c r="A341" s="2" t="s">
        <v>292</v>
      </c>
      <c r="B341" s="21" t="s">
        <v>35</v>
      </c>
      <c r="C341" s="8" t="s">
        <v>20</v>
      </c>
      <c r="D341" s="13">
        <v>0</v>
      </c>
      <c r="E341" s="3">
        <v>0</v>
      </c>
      <c r="F341" s="3">
        <v>0</v>
      </c>
      <c r="G341" s="3">
        <v>0</v>
      </c>
      <c r="H341" s="3">
        <v>0</v>
      </c>
      <c r="I341" s="14">
        <v>0</v>
      </c>
    </row>
    <row r="342" spans="1:10" x14ac:dyDescent="0.2">
      <c r="A342" s="2" t="s">
        <v>293</v>
      </c>
      <c r="B342" s="21" t="s">
        <v>36</v>
      </c>
      <c r="C342" s="8" t="s">
        <v>33</v>
      </c>
      <c r="D342" s="13">
        <v>0.12261</v>
      </c>
      <c r="E342" s="3">
        <v>9.0296000000000001E-2</v>
      </c>
      <c r="F342" s="3">
        <v>0</v>
      </c>
      <c r="G342" s="3">
        <v>1.0150999999999999E-3</v>
      </c>
      <c r="H342" s="3">
        <v>0</v>
      </c>
      <c r="I342" s="14">
        <v>3.1296999999999998E-2</v>
      </c>
    </row>
    <row r="343" spans="1:10" x14ac:dyDescent="0.2">
      <c r="A343" s="2" t="s">
        <v>294</v>
      </c>
      <c r="B343" s="21" t="s">
        <v>37</v>
      </c>
      <c r="C343" s="8" t="s">
        <v>33</v>
      </c>
      <c r="D343" s="13">
        <v>4.7086999999999997E-2</v>
      </c>
      <c r="E343" s="3">
        <v>1.3001E-2</v>
      </c>
      <c r="F343" s="3">
        <v>7.3016999999999996E-5</v>
      </c>
      <c r="G343" s="3">
        <v>-8.1656000000000003E-4</v>
      </c>
      <c r="H343" s="3">
        <v>0</v>
      </c>
      <c r="I343" s="14">
        <v>3.483E-2</v>
      </c>
    </row>
    <row r="344" spans="1:10" x14ac:dyDescent="0.2">
      <c r="A344" s="2" t="s">
        <v>295</v>
      </c>
      <c r="B344" s="21" t="s">
        <v>38</v>
      </c>
      <c r="C344" s="8" t="s">
        <v>33</v>
      </c>
      <c r="D344" s="13">
        <v>5.4338000000000001E-5</v>
      </c>
      <c r="E344" s="3">
        <v>5.4387E-5</v>
      </c>
      <c r="F344" s="3">
        <v>5.2005000000000001E-8</v>
      </c>
      <c r="G344" s="3">
        <v>-1.9290000000000001E-6</v>
      </c>
      <c r="H344" s="3">
        <v>0</v>
      </c>
      <c r="I344" s="14">
        <v>1.8278000000000001E-6</v>
      </c>
    </row>
    <row r="345" spans="1:10" x14ac:dyDescent="0.2">
      <c r="A345" s="2" t="s">
        <v>296</v>
      </c>
      <c r="B345" s="21" t="s">
        <v>39</v>
      </c>
      <c r="C345" s="8" t="s">
        <v>33</v>
      </c>
      <c r="D345" s="13">
        <v>0</v>
      </c>
      <c r="E345" s="3">
        <v>0</v>
      </c>
      <c r="F345" s="3">
        <v>0</v>
      </c>
      <c r="G345" s="3">
        <v>0</v>
      </c>
      <c r="H345" s="3">
        <v>0</v>
      </c>
      <c r="I345" s="14">
        <v>0</v>
      </c>
    </row>
    <row r="346" spans="1:10" x14ac:dyDescent="0.2">
      <c r="A346" s="2" t="s">
        <v>297</v>
      </c>
      <c r="B346" s="21" t="s">
        <v>40</v>
      </c>
      <c r="C346" s="8" t="s">
        <v>33</v>
      </c>
      <c r="D346" s="13">
        <v>3.6610000000000002E-3</v>
      </c>
      <c r="E346" s="3">
        <v>0</v>
      </c>
      <c r="F346" s="3">
        <v>0</v>
      </c>
      <c r="G346" s="3">
        <v>3.6610000000000002E-3</v>
      </c>
      <c r="H346" s="3">
        <v>0</v>
      </c>
      <c r="I346" s="14">
        <v>0</v>
      </c>
    </row>
    <row r="347" spans="1:10" x14ac:dyDescent="0.2">
      <c r="A347" s="2" t="s">
        <v>298</v>
      </c>
      <c r="B347" s="21" t="s">
        <v>41</v>
      </c>
      <c r="C347" s="8" t="s">
        <v>33</v>
      </c>
      <c r="D347" s="13">
        <v>0</v>
      </c>
      <c r="E347" s="3">
        <v>0</v>
      </c>
      <c r="F347" s="3">
        <v>0</v>
      </c>
      <c r="G347" s="3">
        <v>0</v>
      </c>
      <c r="H347" s="3">
        <v>0</v>
      </c>
      <c r="I347" s="14">
        <v>0</v>
      </c>
    </row>
    <row r="348" spans="1:10" x14ac:dyDescent="0.2">
      <c r="A348" s="2" t="s">
        <v>299</v>
      </c>
      <c r="B348" s="21" t="s">
        <v>42</v>
      </c>
      <c r="C348" s="24" t="s">
        <v>20</v>
      </c>
      <c r="D348" s="13">
        <v>3.1432999999999999E-3</v>
      </c>
      <c r="E348" s="3">
        <v>0</v>
      </c>
      <c r="F348" s="3">
        <v>0</v>
      </c>
      <c r="G348" s="3">
        <v>3.1432999999999999E-3</v>
      </c>
      <c r="H348" s="3">
        <v>0</v>
      </c>
      <c r="I348" s="14">
        <v>0</v>
      </c>
    </row>
    <row r="350" spans="1:10" ht="13.5" thickBot="1" x14ac:dyDescent="0.25">
      <c r="A350" s="1"/>
      <c r="B350" s="1"/>
      <c r="C350" s="1"/>
      <c r="D350" s="112" t="s">
        <v>76</v>
      </c>
      <c r="E350" s="112"/>
      <c r="F350" s="112"/>
      <c r="G350" s="112"/>
      <c r="H350" s="112"/>
      <c r="I350" s="112"/>
      <c r="J350" t="s">
        <v>866</v>
      </c>
    </row>
    <row r="351" spans="1:10" ht="14.25" thickTop="1" thickBot="1" x14ac:dyDescent="0.25">
      <c r="A351" s="1"/>
      <c r="B351" s="4" t="s">
        <v>6</v>
      </c>
      <c r="C351" s="5" t="s">
        <v>0</v>
      </c>
      <c r="D351" s="9" t="s">
        <v>7</v>
      </c>
      <c r="E351" s="10" t="s">
        <v>1</v>
      </c>
      <c r="F351" s="10" t="s">
        <v>2</v>
      </c>
      <c r="G351" s="10" t="s">
        <v>3</v>
      </c>
      <c r="H351" s="10" t="s">
        <v>4</v>
      </c>
      <c r="I351" s="11" t="s">
        <v>5</v>
      </c>
    </row>
    <row r="352" spans="1:10" x14ac:dyDescent="0.2">
      <c r="A352" s="2" t="s">
        <v>300</v>
      </c>
      <c r="B352" s="12" t="s">
        <v>8</v>
      </c>
      <c r="C352" s="8" t="s">
        <v>9</v>
      </c>
      <c r="D352" s="13">
        <v>0.18415000000000001</v>
      </c>
      <c r="E352" s="3">
        <v>0.12447</v>
      </c>
      <c r="F352" s="3">
        <v>2.7491999999999998E-3</v>
      </c>
      <c r="G352" s="3">
        <v>1.3884000000000001E-2</v>
      </c>
      <c r="H352" s="3">
        <v>0</v>
      </c>
      <c r="I352" s="14">
        <v>4.3039000000000001E-2</v>
      </c>
    </row>
    <row r="353" spans="1:9" x14ac:dyDescent="0.2">
      <c r="A353" s="2" t="s">
        <v>301</v>
      </c>
      <c r="B353" s="15" t="s">
        <v>10</v>
      </c>
      <c r="C353" s="8" t="s">
        <v>11</v>
      </c>
      <c r="D353" s="13">
        <v>1.1725000000000001E-8</v>
      </c>
      <c r="E353" s="3">
        <v>9.8366999999999993E-9</v>
      </c>
      <c r="F353" s="3">
        <v>5.5703999999999998E-12</v>
      </c>
      <c r="G353" s="3">
        <v>1.8372000000000001E-10</v>
      </c>
      <c r="H353" s="3">
        <v>0</v>
      </c>
      <c r="I353" s="14">
        <v>1.6993999999999999E-9</v>
      </c>
    </row>
    <row r="354" spans="1:9" x14ac:dyDescent="0.2">
      <c r="A354" s="2" t="s">
        <v>302</v>
      </c>
      <c r="B354" s="15" t="s">
        <v>12</v>
      </c>
      <c r="C354" s="8" t="s">
        <v>45</v>
      </c>
      <c r="D354" s="13">
        <v>2.5306999999999999E-4</v>
      </c>
      <c r="E354" s="3">
        <v>2.0095000000000001E-4</v>
      </c>
      <c r="F354" s="3">
        <v>1.2354000000000001E-5</v>
      </c>
      <c r="G354" s="3">
        <v>4.2834000000000004E-6</v>
      </c>
      <c r="H354" s="3">
        <v>0</v>
      </c>
      <c r="I354" s="14">
        <v>3.5488000000000003E-5</v>
      </c>
    </row>
    <row r="355" spans="1:9" x14ac:dyDescent="0.2">
      <c r="A355" s="2" t="s">
        <v>303</v>
      </c>
      <c r="B355" s="15" t="s">
        <v>13</v>
      </c>
      <c r="C355" s="8" t="s">
        <v>14</v>
      </c>
      <c r="D355" s="13">
        <v>1.0391999999999999E-4</v>
      </c>
      <c r="E355" s="3">
        <v>5.4355999999999999E-5</v>
      </c>
      <c r="F355" s="3">
        <v>2.8389999999999998E-6</v>
      </c>
      <c r="G355" s="3">
        <v>1.5877000000000001E-5</v>
      </c>
      <c r="H355" s="3">
        <v>0</v>
      </c>
      <c r="I355" s="14">
        <v>3.0848E-5</v>
      </c>
    </row>
    <row r="356" spans="1:9" x14ac:dyDescent="0.2">
      <c r="A356" s="2" t="s">
        <v>304</v>
      </c>
      <c r="B356" s="15" t="s">
        <v>15</v>
      </c>
      <c r="C356" s="8" t="s">
        <v>16</v>
      </c>
      <c r="D356" s="13">
        <v>4.1174000000000003E-5</v>
      </c>
      <c r="E356" s="3">
        <v>3.3866999999999999E-5</v>
      </c>
      <c r="F356" s="3">
        <v>8.7784999999999999E-7</v>
      </c>
      <c r="G356" s="3">
        <v>2.8159999999999998E-6</v>
      </c>
      <c r="H356" s="3">
        <v>0</v>
      </c>
      <c r="I356" s="14">
        <v>3.6129000000000002E-6</v>
      </c>
    </row>
    <row r="357" spans="1:9" x14ac:dyDescent="0.2">
      <c r="A357" s="2" t="s">
        <v>305</v>
      </c>
      <c r="B357" s="15" t="s">
        <v>17</v>
      </c>
      <c r="C357" s="8" t="s">
        <v>18</v>
      </c>
      <c r="D357" s="13">
        <v>1.1152999999999999E-6</v>
      </c>
      <c r="E357" s="3">
        <v>1.1141000000000001E-6</v>
      </c>
      <c r="F357" s="3">
        <v>1.1004E-10</v>
      </c>
      <c r="G357" s="3">
        <v>4.7124000000000003E-11</v>
      </c>
      <c r="H357" s="3">
        <v>0</v>
      </c>
      <c r="I357" s="14">
        <v>1.0675000000000001E-9</v>
      </c>
    </row>
    <row r="358" spans="1:9" x14ac:dyDescent="0.2">
      <c r="A358" s="2" t="s">
        <v>306</v>
      </c>
      <c r="B358" s="15" t="s">
        <v>19</v>
      </c>
      <c r="C358" s="8" t="s">
        <v>20</v>
      </c>
      <c r="D358" s="13">
        <v>0.67552000000000001</v>
      </c>
      <c r="E358" s="3">
        <v>0.49925999999999998</v>
      </c>
      <c r="F358" s="3">
        <v>3.8633000000000001E-2</v>
      </c>
      <c r="G358" s="3">
        <v>1.2194999999999999E-2</v>
      </c>
      <c r="H358" s="3">
        <v>0</v>
      </c>
      <c r="I358" s="14">
        <v>0.12543000000000001</v>
      </c>
    </row>
    <row r="359" spans="1:9" x14ac:dyDescent="0.2">
      <c r="A359" s="2" t="s">
        <v>307</v>
      </c>
      <c r="B359" s="15" t="s">
        <v>21</v>
      </c>
      <c r="C359" s="8" t="s">
        <v>20</v>
      </c>
      <c r="D359" s="13">
        <v>1.3351999999999999</v>
      </c>
      <c r="E359" s="3">
        <v>1.0593999999999999</v>
      </c>
      <c r="F359" s="3">
        <v>3.8880999999999999E-2</v>
      </c>
      <c r="G359" s="3">
        <v>2.2103000000000001E-2</v>
      </c>
      <c r="H359" s="3">
        <v>0</v>
      </c>
      <c r="I359" s="14">
        <v>0.21479000000000001</v>
      </c>
    </row>
    <row r="360" spans="1:9" x14ac:dyDescent="0.2">
      <c r="A360" s="2" t="s">
        <v>308</v>
      </c>
      <c r="B360" s="15" t="s">
        <v>22</v>
      </c>
      <c r="C360" s="8" t="s">
        <v>23</v>
      </c>
      <c r="D360" s="13">
        <v>7.7372999999999997E-2</v>
      </c>
      <c r="E360" s="3">
        <v>7.5075000000000003E-2</v>
      </c>
      <c r="F360" s="3">
        <v>2.4610000000000001E-7</v>
      </c>
      <c r="G360" s="3">
        <v>2.2564E-3</v>
      </c>
      <c r="H360" s="3">
        <v>0</v>
      </c>
      <c r="I360" s="14">
        <v>4.1140999999999998E-5</v>
      </c>
    </row>
    <row r="361" spans="1:9" x14ac:dyDescent="0.2">
      <c r="A361" s="2" t="s">
        <v>309</v>
      </c>
      <c r="B361" s="15" t="s">
        <v>24</v>
      </c>
      <c r="C361" s="8" t="s">
        <v>23</v>
      </c>
      <c r="D361" s="13">
        <v>62.643999999999998</v>
      </c>
      <c r="E361" s="3">
        <v>13.471</v>
      </c>
      <c r="F361" s="3">
        <v>0.45219999999999999</v>
      </c>
      <c r="G361" s="3">
        <v>1.8721000000000001</v>
      </c>
      <c r="H361" s="3">
        <v>0</v>
      </c>
      <c r="I361" s="14">
        <v>46.848999999999997</v>
      </c>
    </row>
    <row r="362" spans="1:9" ht="13.5" thickBot="1" x14ac:dyDescent="0.25">
      <c r="A362" s="2" t="s">
        <v>310</v>
      </c>
      <c r="B362" s="16" t="s">
        <v>25</v>
      </c>
      <c r="C362" s="17" t="s">
        <v>23</v>
      </c>
      <c r="D362" s="18">
        <v>23.684999999999999</v>
      </c>
      <c r="E362" s="19">
        <v>21.314</v>
      </c>
      <c r="F362" s="19">
        <v>0.11272</v>
      </c>
      <c r="G362" s="19">
        <v>0.76617999999999997</v>
      </c>
      <c r="H362" s="19">
        <v>0</v>
      </c>
      <c r="I362" s="20">
        <v>1.4927999999999999</v>
      </c>
    </row>
    <row r="363" spans="1:9" x14ac:dyDescent="0.2">
      <c r="A363" s="2" t="s">
        <v>311</v>
      </c>
      <c r="B363" s="21" t="s">
        <v>26</v>
      </c>
      <c r="C363" s="7" t="s">
        <v>20</v>
      </c>
      <c r="D363" s="22">
        <v>-1.6399E-2</v>
      </c>
      <c r="E363" s="6">
        <v>-1.7295999999999999E-2</v>
      </c>
      <c r="F363" s="6">
        <v>5.1814999999999998E-5</v>
      </c>
      <c r="G363" s="6">
        <v>-6.3864E-4</v>
      </c>
      <c r="H363" s="6">
        <v>0</v>
      </c>
      <c r="I363" s="23">
        <v>1.4839E-3</v>
      </c>
    </row>
    <row r="364" spans="1:9" x14ac:dyDescent="0.2">
      <c r="A364" s="2" t="s">
        <v>312</v>
      </c>
      <c r="B364" s="21" t="s">
        <v>27</v>
      </c>
      <c r="C364" s="8" t="s">
        <v>20</v>
      </c>
      <c r="D364" s="13">
        <v>7.6245999999999994E-2</v>
      </c>
      <c r="E364" s="3">
        <v>7.6245999999999994E-2</v>
      </c>
      <c r="F364" s="3">
        <v>0</v>
      </c>
      <c r="G364" s="3">
        <v>0</v>
      </c>
      <c r="H364" s="3">
        <v>0</v>
      </c>
      <c r="I364" s="14">
        <v>0</v>
      </c>
    </row>
    <row r="365" spans="1:9" x14ac:dyDescent="0.2">
      <c r="A365" s="2" t="s">
        <v>313</v>
      </c>
      <c r="B365" s="21" t="s">
        <v>28</v>
      </c>
      <c r="C365" s="8" t="s">
        <v>20</v>
      </c>
      <c r="D365" s="13">
        <v>5.9846000000000003E-2</v>
      </c>
      <c r="E365" s="3">
        <v>5.8949000000000001E-2</v>
      </c>
      <c r="F365" s="3">
        <v>5.1814999999999998E-5</v>
      </c>
      <c r="G365" s="3">
        <v>-6.3864E-4</v>
      </c>
      <c r="H365" s="3">
        <v>0</v>
      </c>
      <c r="I365" s="14">
        <v>1.4839E-3</v>
      </c>
    </row>
    <row r="366" spans="1:9" x14ac:dyDescent="0.2">
      <c r="A366" s="2" t="s">
        <v>314</v>
      </c>
      <c r="B366" s="21" t="s">
        <v>29</v>
      </c>
      <c r="C366" s="8" t="s">
        <v>20</v>
      </c>
      <c r="D366" s="13">
        <v>1.1099000000000001</v>
      </c>
      <c r="E366" s="3">
        <v>0.83864000000000005</v>
      </c>
      <c r="F366" s="3">
        <v>3.8829000000000002E-2</v>
      </c>
      <c r="G366" s="3">
        <v>1.9155999999999999E-2</v>
      </c>
      <c r="H366" s="3">
        <v>0</v>
      </c>
      <c r="I366" s="14">
        <v>0.21331</v>
      </c>
    </row>
    <row r="367" spans="1:9" x14ac:dyDescent="0.2">
      <c r="A367" s="2" t="s">
        <v>315</v>
      </c>
      <c r="B367" s="21" t="s">
        <v>30</v>
      </c>
      <c r="C367" s="8" t="s">
        <v>20</v>
      </c>
      <c r="D367" s="13">
        <v>0.16536000000000001</v>
      </c>
      <c r="E367" s="3">
        <v>0.16177</v>
      </c>
      <c r="F367" s="3">
        <v>0</v>
      </c>
      <c r="G367" s="3">
        <v>3.5853999999999999E-3</v>
      </c>
      <c r="H367" s="3">
        <v>0</v>
      </c>
      <c r="I367" s="14">
        <v>0</v>
      </c>
    </row>
    <row r="368" spans="1:9" x14ac:dyDescent="0.2">
      <c r="A368" s="2" t="s">
        <v>316</v>
      </c>
      <c r="B368" s="21" t="s">
        <v>31</v>
      </c>
      <c r="C368" s="8" t="s">
        <v>20</v>
      </c>
      <c r="D368" s="13">
        <v>1.2753000000000001</v>
      </c>
      <c r="E368" s="3">
        <v>1.0004</v>
      </c>
      <c r="F368" s="3">
        <v>3.8829000000000002E-2</v>
      </c>
      <c r="G368" s="3">
        <v>2.2741999999999998E-2</v>
      </c>
      <c r="H368" s="3">
        <v>0</v>
      </c>
      <c r="I368" s="14">
        <v>0.21331</v>
      </c>
    </row>
    <row r="369" spans="1:10" x14ac:dyDescent="0.2">
      <c r="A369" s="2" t="s">
        <v>317</v>
      </c>
      <c r="B369" s="21" t="s">
        <v>32</v>
      </c>
      <c r="C369" s="8" t="s">
        <v>33</v>
      </c>
      <c r="D369" s="13">
        <v>5.5040999999999996E-3</v>
      </c>
      <c r="E369" s="3">
        <v>5.5040999999999996E-3</v>
      </c>
      <c r="F369" s="3">
        <v>0</v>
      </c>
      <c r="G369" s="3">
        <v>0</v>
      </c>
      <c r="H369" s="3">
        <v>0</v>
      </c>
      <c r="I369" s="14">
        <v>0</v>
      </c>
    </row>
    <row r="370" spans="1:10" x14ac:dyDescent="0.2">
      <c r="A370" s="2" t="s">
        <v>318</v>
      </c>
      <c r="B370" s="21" t="s">
        <v>34</v>
      </c>
      <c r="C370" s="8" t="s">
        <v>20</v>
      </c>
      <c r="D370" s="13">
        <v>0</v>
      </c>
      <c r="E370" s="3">
        <v>0</v>
      </c>
      <c r="F370" s="3">
        <v>0</v>
      </c>
      <c r="G370" s="3">
        <v>0</v>
      </c>
      <c r="H370" s="3">
        <v>0</v>
      </c>
      <c r="I370" s="14">
        <v>0</v>
      </c>
    </row>
    <row r="371" spans="1:10" x14ac:dyDescent="0.2">
      <c r="A371" s="2" t="s">
        <v>319</v>
      </c>
      <c r="B371" s="21" t="s">
        <v>35</v>
      </c>
      <c r="C371" s="8" t="s">
        <v>20</v>
      </c>
      <c r="D371" s="13">
        <v>0</v>
      </c>
      <c r="E371" s="3">
        <v>0</v>
      </c>
      <c r="F371" s="3">
        <v>0</v>
      </c>
      <c r="G371" s="3">
        <v>0</v>
      </c>
      <c r="H371" s="3">
        <v>0</v>
      </c>
      <c r="I371" s="14">
        <v>0</v>
      </c>
    </row>
    <row r="372" spans="1:10" x14ac:dyDescent="0.2">
      <c r="A372" s="2" t="s">
        <v>320</v>
      </c>
      <c r="B372" s="21" t="s">
        <v>36</v>
      </c>
      <c r="C372" s="8" t="s">
        <v>33</v>
      </c>
      <c r="D372" s="13">
        <v>0.13749</v>
      </c>
      <c r="E372" s="3">
        <v>9.2578999999999995E-2</v>
      </c>
      <c r="F372" s="3">
        <v>0</v>
      </c>
      <c r="G372" s="3">
        <v>1.4327000000000001E-3</v>
      </c>
      <c r="H372" s="3">
        <v>0</v>
      </c>
      <c r="I372" s="14">
        <v>4.3478999999999997E-2</v>
      </c>
    </row>
    <row r="373" spans="1:10" x14ac:dyDescent="0.2">
      <c r="A373" s="2" t="s">
        <v>321</v>
      </c>
      <c r="B373" s="21" t="s">
        <v>37</v>
      </c>
      <c r="C373" s="8" t="s">
        <v>33</v>
      </c>
      <c r="D373" s="13">
        <v>7.3640999999999998E-2</v>
      </c>
      <c r="E373" s="3">
        <v>1.9129E-2</v>
      </c>
      <c r="F373" s="3">
        <v>9.7701000000000005E-5</v>
      </c>
      <c r="G373" s="3">
        <v>6.0264999999999997E-3</v>
      </c>
      <c r="H373" s="3">
        <v>0</v>
      </c>
      <c r="I373" s="14">
        <v>4.8388E-2</v>
      </c>
    </row>
    <row r="374" spans="1:10" x14ac:dyDescent="0.2">
      <c r="A374" s="2" t="s">
        <v>322</v>
      </c>
      <c r="B374" s="21" t="s">
        <v>38</v>
      </c>
      <c r="C374" s="8" t="s">
        <v>33</v>
      </c>
      <c r="D374" s="13">
        <v>1.0211E-4</v>
      </c>
      <c r="E374" s="3">
        <v>9.7963999999999999E-5</v>
      </c>
      <c r="F374" s="3">
        <v>6.9584999999999997E-8</v>
      </c>
      <c r="G374" s="3">
        <v>1.5346000000000001E-6</v>
      </c>
      <c r="H374" s="3">
        <v>0</v>
      </c>
      <c r="I374" s="14">
        <v>2.5393E-6</v>
      </c>
    </row>
    <row r="375" spans="1:10" x14ac:dyDescent="0.2">
      <c r="A375" s="2" t="s">
        <v>323</v>
      </c>
      <c r="B375" s="21" t="s">
        <v>39</v>
      </c>
      <c r="C375" s="8" t="s">
        <v>33</v>
      </c>
      <c r="D375" s="13">
        <v>0</v>
      </c>
      <c r="E375" s="3">
        <v>0</v>
      </c>
      <c r="F375" s="3">
        <v>0</v>
      </c>
      <c r="G375" s="3">
        <v>0</v>
      </c>
      <c r="H375" s="3">
        <v>0</v>
      </c>
      <c r="I375" s="14">
        <v>0</v>
      </c>
    </row>
    <row r="376" spans="1:10" x14ac:dyDescent="0.2">
      <c r="A376" s="2" t="s">
        <v>324</v>
      </c>
      <c r="B376" s="21" t="s">
        <v>40</v>
      </c>
      <c r="C376" s="8" t="s">
        <v>33</v>
      </c>
      <c r="D376" s="13">
        <v>4.3359999999999996E-3</v>
      </c>
      <c r="E376" s="3">
        <v>0</v>
      </c>
      <c r="F376" s="3">
        <v>0</v>
      </c>
      <c r="G376" s="3">
        <v>4.3359999999999996E-3</v>
      </c>
      <c r="H376" s="3">
        <v>0</v>
      </c>
      <c r="I376" s="14">
        <v>0</v>
      </c>
    </row>
    <row r="377" spans="1:10" x14ac:dyDescent="0.2">
      <c r="A377" s="2" t="s">
        <v>325</v>
      </c>
      <c r="B377" s="21" t="s">
        <v>41</v>
      </c>
      <c r="C377" s="8" t="s">
        <v>33</v>
      </c>
      <c r="D377" s="13">
        <v>0</v>
      </c>
      <c r="E377" s="3">
        <v>0</v>
      </c>
      <c r="F377" s="3">
        <v>0</v>
      </c>
      <c r="G377" s="3">
        <v>0</v>
      </c>
      <c r="H377" s="3">
        <v>0</v>
      </c>
      <c r="I377" s="14">
        <v>0</v>
      </c>
    </row>
    <row r="378" spans="1:10" x14ac:dyDescent="0.2">
      <c r="A378" s="2" t="s">
        <v>326</v>
      </c>
      <c r="B378" s="21" t="s">
        <v>42</v>
      </c>
      <c r="C378" s="24" t="s">
        <v>20</v>
      </c>
      <c r="D378" s="13">
        <v>5.4895999999999999E-3</v>
      </c>
      <c r="E378" s="3">
        <v>0</v>
      </c>
      <c r="F378" s="3">
        <v>0</v>
      </c>
      <c r="G378" s="3">
        <v>5.4895999999999999E-3</v>
      </c>
      <c r="H378" s="3">
        <v>0</v>
      </c>
      <c r="I378" s="14">
        <v>0</v>
      </c>
    </row>
    <row r="380" spans="1:10" ht="13.5" thickBot="1" x14ac:dyDescent="0.25">
      <c r="A380" s="1"/>
      <c r="B380" s="1"/>
      <c r="C380" s="1"/>
      <c r="D380" s="112" t="s">
        <v>78</v>
      </c>
      <c r="E380" s="112"/>
      <c r="F380" s="112"/>
      <c r="G380" s="112"/>
      <c r="H380" s="112"/>
      <c r="I380" s="112"/>
      <c r="J380" t="s">
        <v>867</v>
      </c>
    </row>
    <row r="381" spans="1:10" ht="14.25" thickTop="1" thickBot="1" x14ac:dyDescent="0.25">
      <c r="A381" s="1"/>
      <c r="B381" s="4" t="s">
        <v>6</v>
      </c>
      <c r="C381" s="5" t="s">
        <v>0</v>
      </c>
      <c r="D381" s="9" t="s">
        <v>7</v>
      </c>
      <c r="E381" s="10" t="s">
        <v>1</v>
      </c>
      <c r="F381" s="10" t="s">
        <v>2</v>
      </c>
      <c r="G381" s="10" t="s">
        <v>3</v>
      </c>
      <c r="H381" s="10" t="s">
        <v>4</v>
      </c>
      <c r="I381" s="11" t="s">
        <v>5</v>
      </c>
    </row>
    <row r="382" spans="1:10" x14ac:dyDescent="0.2">
      <c r="A382" s="2" t="s">
        <v>327</v>
      </c>
      <c r="B382" s="12" t="s">
        <v>8</v>
      </c>
      <c r="C382" s="8" t="s">
        <v>9</v>
      </c>
      <c r="D382" s="13">
        <v>0.33600000000000002</v>
      </c>
      <c r="E382" s="3">
        <v>0.23977999999999999</v>
      </c>
      <c r="F382" s="3">
        <v>4.1952999999999999E-3</v>
      </c>
      <c r="G382" s="3">
        <v>1.4931E-2</v>
      </c>
      <c r="H382" s="3">
        <v>0</v>
      </c>
      <c r="I382" s="14">
        <v>7.7093999999999996E-2</v>
      </c>
    </row>
    <row r="383" spans="1:10" x14ac:dyDescent="0.2">
      <c r="A383" s="2" t="s">
        <v>328</v>
      </c>
      <c r="B383" s="15" t="s">
        <v>10</v>
      </c>
      <c r="C383" s="8" t="s">
        <v>11</v>
      </c>
      <c r="D383" s="13">
        <v>3.5650999999999999E-8</v>
      </c>
      <c r="E383" s="3">
        <v>3.1662000000000003E-8</v>
      </c>
      <c r="F383" s="3">
        <v>8.5005000000000008E-12</v>
      </c>
      <c r="G383" s="3">
        <v>9.3585999999999991E-10</v>
      </c>
      <c r="H383" s="3">
        <v>0</v>
      </c>
      <c r="I383" s="14">
        <v>3.0450000000000001E-9</v>
      </c>
    </row>
    <row r="384" spans="1:10" x14ac:dyDescent="0.2">
      <c r="A384" s="2" t="s">
        <v>329</v>
      </c>
      <c r="B384" s="15" t="s">
        <v>12</v>
      </c>
      <c r="C384" s="8" t="s">
        <v>45</v>
      </c>
      <c r="D384" s="13">
        <v>3.8474000000000001E-4</v>
      </c>
      <c r="E384" s="3">
        <v>2.9406000000000001E-4</v>
      </c>
      <c r="F384" s="3">
        <v>1.8851999999999998E-5</v>
      </c>
      <c r="G384" s="3">
        <v>8.3591999999999995E-6</v>
      </c>
      <c r="H384" s="3">
        <v>0</v>
      </c>
      <c r="I384" s="14">
        <v>6.3468999999999998E-5</v>
      </c>
    </row>
    <row r="385" spans="1:9" x14ac:dyDescent="0.2">
      <c r="A385" s="2" t="s">
        <v>330</v>
      </c>
      <c r="B385" s="15" t="s">
        <v>13</v>
      </c>
      <c r="C385" s="8" t="s">
        <v>14</v>
      </c>
      <c r="D385" s="13">
        <v>1.4867999999999999E-4</v>
      </c>
      <c r="E385" s="3">
        <v>7.7129E-5</v>
      </c>
      <c r="F385" s="3">
        <v>4.3323E-6</v>
      </c>
      <c r="G385" s="3">
        <v>1.1970000000000001E-5</v>
      </c>
      <c r="H385" s="3">
        <v>0</v>
      </c>
      <c r="I385" s="14">
        <v>5.5247000000000001E-5</v>
      </c>
    </row>
    <row r="386" spans="1:9" x14ac:dyDescent="0.2">
      <c r="A386" s="2" t="s">
        <v>331</v>
      </c>
      <c r="B386" s="15" t="s">
        <v>15</v>
      </c>
      <c r="C386" s="8" t="s">
        <v>16</v>
      </c>
      <c r="D386" s="13">
        <v>6.3095999999999994E-5</v>
      </c>
      <c r="E386" s="3">
        <v>5.2540999999999997E-5</v>
      </c>
      <c r="F386" s="3">
        <v>1.3396000000000001E-6</v>
      </c>
      <c r="G386" s="3">
        <v>2.7499999999999999E-6</v>
      </c>
      <c r="H386" s="3">
        <v>0</v>
      </c>
      <c r="I386" s="14">
        <v>6.4652000000000004E-6</v>
      </c>
    </row>
    <row r="387" spans="1:9" x14ac:dyDescent="0.2">
      <c r="A387" s="2" t="s">
        <v>332</v>
      </c>
      <c r="B387" s="15" t="s">
        <v>17</v>
      </c>
      <c r="C387" s="8" t="s">
        <v>18</v>
      </c>
      <c r="D387" s="13">
        <v>8.9943E-7</v>
      </c>
      <c r="E387" s="3">
        <v>8.9698000000000003E-7</v>
      </c>
      <c r="F387" s="3">
        <v>1.6793000000000001E-10</v>
      </c>
      <c r="G387" s="3">
        <v>3.6381000000000001E-10</v>
      </c>
      <c r="H387" s="3">
        <v>0</v>
      </c>
      <c r="I387" s="14">
        <v>1.9118E-9</v>
      </c>
    </row>
    <row r="388" spans="1:9" x14ac:dyDescent="0.2">
      <c r="A388" s="2" t="s">
        <v>333</v>
      </c>
      <c r="B388" s="15" t="s">
        <v>19</v>
      </c>
      <c r="C388" s="8" t="s">
        <v>20</v>
      </c>
      <c r="D388" s="13">
        <v>2.4062999999999999</v>
      </c>
      <c r="E388" s="3">
        <v>2.0590000000000002</v>
      </c>
      <c r="F388" s="3">
        <v>5.8953999999999999E-2</v>
      </c>
      <c r="G388" s="3">
        <v>6.4007999999999995E-2</v>
      </c>
      <c r="H388" s="3">
        <v>0</v>
      </c>
      <c r="I388" s="14">
        <v>0.22438</v>
      </c>
    </row>
    <row r="389" spans="1:9" x14ac:dyDescent="0.2">
      <c r="A389" s="2" t="s">
        <v>334</v>
      </c>
      <c r="B389" s="15" t="s">
        <v>21</v>
      </c>
      <c r="C389" s="8" t="s">
        <v>20</v>
      </c>
      <c r="D389" s="13">
        <v>5.7577999999999996</v>
      </c>
      <c r="E389" s="3">
        <v>5.1593</v>
      </c>
      <c r="F389" s="3">
        <v>5.9332000000000003E-2</v>
      </c>
      <c r="G389" s="3">
        <v>0.15464</v>
      </c>
      <c r="H389" s="3">
        <v>0</v>
      </c>
      <c r="I389" s="14">
        <v>0.38450000000000001</v>
      </c>
    </row>
    <row r="390" spans="1:9" x14ac:dyDescent="0.2">
      <c r="A390" s="2" t="s">
        <v>335</v>
      </c>
      <c r="B390" s="15" t="s">
        <v>22</v>
      </c>
      <c r="C390" s="8" t="s">
        <v>23</v>
      </c>
      <c r="D390" s="13">
        <v>4.6989999999999997E-2</v>
      </c>
      <c r="E390" s="3">
        <v>4.5545000000000002E-2</v>
      </c>
      <c r="F390" s="3">
        <v>3.7553999999999999E-7</v>
      </c>
      <c r="G390" s="3">
        <v>1.3714E-3</v>
      </c>
      <c r="H390" s="3">
        <v>0</v>
      </c>
      <c r="I390" s="14">
        <v>7.3715999999999997E-5</v>
      </c>
    </row>
    <row r="391" spans="1:9" x14ac:dyDescent="0.2">
      <c r="A391" s="2" t="s">
        <v>336</v>
      </c>
      <c r="B391" s="15" t="s">
        <v>24</v>
      </c>
      <c r="C391" s="8" t="s">
        <v>23</v>
      </c>
      <c r="D391" s="13">
        <v>103.48</v>
      </c>
      <c r="E391" s="3">
        <v>15.821</v>
      </c>
      <c r="F391" s="3">
        <v>0.69006000000000001</v>
      </c>
      <c r="G391" s="3">
        <v>3.0257999999999998</v>
      </c>
      <c r="H391" s="3">
        <v>0</v>
      </c>
      <c r="I391" s="14">
        <v>83.941999999999993</v>
      </c>
    </row>
    <row r="392" spans="1:9" ht="13.5" thickBot="1" x14ac:dyDescent="0.25">
      <c r="A392" s="2" t="s">
        <v>337</v>
      </c>
      <c r="B392" s="16" t="s">
        <v>25</v>
      </c>
      <c r="C392" s="17" t="s">
        <v>23</v>
      </c>
      <c r="D392" s="18">
        <v>48.29</v>
      </c>
      <c r="E392" s="19">
        <v>43.997999999999998</v>
      </c>
      <c r="F392" s="19">
        <v>0.17201</v>
      </c>
      <c r="G392" s="19">
        <v>1.4461999999999999</v>
      </c>
      <c r="H392" s="19">
        <v>0</v>
      </c>
      <c r="I392" s="20">
        <v>2.6739000000000002</v>
      </c>
    </row>
    <row r="393" spans="1:9" x14ac:dyDescent="0.2">
      <c r="A393" s="2" t="s">
        <v>338</v>
      </c>
      <c r="B393" s="21" t="s">
        <v>26</v>
      </c>
      <c r="C393" s="7" t="s">
        <v>20</v>
      </c>
      <c r="D393" s="22">
        <v>-3.4480999999999999E-3</v>
      </c>
      <c r="E393" s="6">
        <v>-5.5447999999999999E-3</v>
      </c>
      <c r="F393" s="6">
        <v>7.907E-5</v>
      </c>
      <c r="G393" s="6">
        <v>-6.4088000000000003E-4</v>
      </c>
      <c r="H393" s="6">
        <v>0</v>
      </c>
      <c r="I393" s="23">
        <v>2.6584999999999998E-3</v>
      </c>
    </row>
    <row r="394" spans="1:9" x14ac:dyDescent="0.2">
      <c r="A394" s="2" t="s">
        <v>339</v>
      </c>
      <c r="B394" s="21" t="s">
        <v>27</v>
      </c>
      <c r="C394" s="8" t="s">
        <v>20</v>
      </c>
      <c r="D394" s="13">
        <v>4.5911E-2</v>
      </c>
      <c r="E394" s="3">
        <v>4.5911E-2</v>
      </c>
      <c r="F394" s="3">
        <v>0</v>
      </c>
      <c r="G394" s="3">
        <v>0</v>
      </c>
      <c r="H394" s="3">
        <v>0</v>
      </c>
      <c r="I394" s="14">
        <v>0</v>
      </c>
    </row>
    <row r="395" spans="1:9" x14ac:dyDescent="0.2">
      <c r="A395" s="2" t="s">
        <v>340</v>
      </c>
      <c r="B395" s="21" t="s">
        <v>28</v>
      </c>
      <c r="C395" s="8" t="s">
        <v>20</v>
      </c>
      <c r="D395" s="13">
        <v>4.2463000000000001E-2</v>
      </c>
      <c r="E395" s="3">
        <v>4.0365999999999999E-2</v>
      </c>
      <c r="F395" s="3">
        <v>7.907E-5</v>
      </c>
      <c r="G395" s="3">
        <v>-6.4088000000000003E-4</v>
      </c>
      <c r="H395" s="3">
        <v>0</v>
      </c>
      <c r="I395" s="14">
        <v>2.6584999999999998E-3</v>
      </c>
    </row>
    <row r="396" spans="1:9" x14ac:dyDescent="0.2">
      <c r="A396" s="2" t="s">
        <v>341</v>
      </c>
      <c r="B396" s="21" t="s">
        <v>29</v>
      </c>
      <c r="C396" s="8" t="s">
        <v>20</v>
      </c>
      <c r="D396" s="13">
        <v>4.7817999999999996</v>
      </c>
      <c r="E396" s="3">
        <v>4.2119999999999997</v>
      </c>
      <c r="F396" s="3">
        <v>5.9253E-2</v>
      </c>
      <c r="G396" s="3">
        <v>0.12869</v>
      </c>
      <c r="H396" s="3">
        <v>0</v>
      </c>
      <c r="I396" s="14">
        <v>0.38184000000000001</v>
      </c>
    </row>
    <row r="397" spans="1:9" x14ac:dyDescent="0.2">
      <c r="A397" s="2" t="s">
        <v>342</v>
      </c>
      <c r="B397" s="21" t="s">
        <v>30</v>
      </c>
      <c r="C397" s="8" t="s">
        <v>20</v>
      </c>
      <c r="D397" s="13">
        <v>0.93355999999999995</v>
      </c>
      <c r="E397" s="3">
        <v>0.90697000000000005</v>
      </c>
      <c r="F397" s="3">
        <v>0</v>
      </c>
      <c r="G397" s="3">
        <v>2.6589999999999999E-2</v>
      </c>
      <c r="H397" s="3">
        <v>0</v>
      </c>
      <c r="I397" s="14">
        <v>0</v>
      </c>
    </row>
    <row r="398" spans="1:9" x14ac:dyDescent="0.2">
      <c r="A398" s="2" t="s">
        <v>343</v>
      </c>
      <c r="B398" s="21" t="s">
        <v>31</v>
      </c>
      <c r="C398" s="8" t="s">
        <v>20</v>
      </c>
      <c r="D398" s="13">
        <v>5.7153999999999998</v>
      </c>
      <c r="E398" s="3">
        <v>5.1189999999999998</v>
      </c>
      <c r="F398" s="3">
        <v>5.9253E-2</v>
      </c>
      <c r="G398" s="3">
        <v>0.15528</v>
      </c>
      <c r="H398" s="3">
        <v>0</v>
      </c>
      <c r="I398" s="14">
        <v>0.38184000000000001</v>
      </c>
    </row>
    <row r="399" spans="1:9" x14ac:dyDescent="0.2">
      <c r="A399" s="2" t="s">
        <v>344</v>
      </c>
      <c r="B399" s="21" t="s">
        <v>32</v>
      </c>
      <c r="C399" s="8" t="s">
        <v>33</v>
      </c>
      <c r="D399" s="13">
        <v>3.4194E-3</v>
      </c>
      <c r="E399" s="3">
        <v>3.4194E-3</v>
      </c>
      <c r="F399" s="3">
        <v>0</v>
      </c>
      <c r="G399" s="3">
        <v>0</v>
      </c>
      <c r="H399" s="3">
        <v>0</v>
      </c>
      <c r="I399" s="14">
        <v>0</v>
      </c>
    </row>
    <row r="400" spans="1:9" x14ac:dyDescent="0.2">
      <c r="A400" s="2" t="s">
        <v>345</v>
      </c>
      <c r="B400" s="21" t="s">
        <v>34</v>
      </c>
      <c r="C400" s="8" t="s">
        <v>20</v>
      </c>
      <c r="D400" s="13">
        <v>0</v>
      </c>
      <c r="E400" s="3">
        <v>0</v>
      </c>
      <c r="F400" s="3">
        <v>0</v>
      </c>
      <c r="G400" s="3">
        <v>0</v>
      </c>
      <c r="H400" s="3">
        <v>0</v>
      </c>
      <c r="I400" s="14">
        <v>0</v>
      </c>
    </row>
    <row r="401" spans="1:10" x14ac:dyDescent="0.2">
      <c r="A401" s="2" t="s">
        <v>346</v>
      </c>
      <c r="B401" s="21" t="s">
        <v>35</v>
      </c>
      <c r="C401" s="8" t="s">
        <v>20</v>
      </c>
      <c r="D401" s="13">
        <v>0</v>
      </c>
      <c r="E401" s="3">
        <v>0</v>
      </c>
      <c r="F401" s="3">
        <v>0</v>
      </c>
      <c r="G401" s="3">
        <v>0</v>
      </c>
      <c r="H401" s="3">
        <v>0</v>
      </c>
      <c r="I401" s="14">
        <v>0</v>
      </c>
    </row>
    <row r="402" spans="1:10" x14ac:dyDescent="0.2">
      <c r="A402" s="2" t="s">
        <v>347</v>
      </c>
      <c r="B402" s="21" t="s">
        <v>36</v>
      </c>
      <c r="C402" s="8" t="s">
        <v>33</v>
      </c>
      <c r="D402" s="13">
        <v>0.16084000000000001</v>
      </c>
      <c r="E402" s="3">
        <v>8.0307000000000003E-2</v>
      </c>
      <c r="F402" s="3">
        <v>0</v>
      </c>
      <c r="G402" s="3">
        <v>2.6251999999999998E-3</v>
      </c>
      <c r="H402" s="3">
        <v>0</v>
      </c>
      <c r="I402" s="14">
        <v>7.7908000000000005E-2</v>
      </c>
    </row>
    <row r="403" spans="1:10" x14ac:dyDescent="0.2">
      <c r="A403" s="2" t="s">
        <v>348</v>
      </c>
      <c r="B403" s="21" t="s">
        <v>37</v>
      </c>
      <c r="C403" s="8" t="s">
        <v>33</v>
      </c>
      <c r="D403" s="13">
        <v>0.15673999999999999</v>
      </c>
      <c r="E403" s="3">
        <v>6.3361000000000001E-2</v>
      </c>
      <c r="F403" s="3">
        <v>1.4909E-4</v>
      </c>
      <c r="G403" s="3">
        <v>6.5319000000000002E-3</v>
      </c>
      <c r="H403" s="3">
        <v>0</v>
      </c>
      <c r="I403" s="14">
        <v>8.6703000000000002E-2</v>
      </c>
    </row>
    <row r="404" spans="1:10" x14ac:dyDescent="0.2">
      <c r="A404" s="2" t="s">
        <v>349</v>
      </c>
      <c r="B404" s="21" t="s">
        <v>38</v>
      </c>
      <c r="C404" s="8" t="s">
        <v>33</v>
      </c>
      <c r="D404" s="13">
        <v>6.7725999999999995E-5</v>
      </c>
      <c r="E404" s="3">
        <v>6.2178E-5</v>
      </c>
      <c r="F404" s="3">
        <v>1.0619E-7</v>
      </c>
      <c r="G404" s="3">
        <v>8.9240000000000002E-7</v>
      </c>
      <c r="H404" s="3">
        <v>0</v>
      </c>
      <c r="I404" s="14">
        <v>4.5494E-6</v>
      </c>
    </row>
    <row r="405" spans="1:10" x14ac:dyDescent="0.2">
      <c r="A405" s="2" t="s">
        <v>350</v>
      </c>
      <c r="B405" s="21" t="s">
        <v>39</v>
      </c>
      <c r="C405" s="8" t="s">
        <v>33</v>
      </c>
      <c r="D405" s="13">
        <v>0</v>
      </c>
      <c r="E405" s="3">
        <v>0</v>
      </c>
      <c r="F405" s="3">
        <v>0</v>
      </c>
      <c r="G405" s="3">
        <v>0</v>
      </c>
      <c r="H405" s="3">
        <v>0</v>
      </c>
      <c r="I405" s="14">
        <v>0</v>
      </c>
    </row>
    <row r="406" spans="1:10" x14ac:dyDescent="0.2">
      <c r="A406" s="2" t="s">
        <v>351</v>
      </c>
      <c r="B406" s="21" t="s">
        <v>40</v>
      </c>
      <c r="C406" s="8" t="s">
        <v>33</v>
      </c>
      <c r="D406" s="13">
        <v>2.9550000000000002E-3</v>
      </c>
      <c r="E406" s="3">
        <v>0</v>
      </c>
      <c r="F406" s="3">
        <v>0</v>
      </c>
      <c r="G406" s="3">
        <v>2.9550000000000002E-3</v>
      </c>
      <c r="H406" s="3">
        <v>0</v>
      </c>
      <c r="I406" s="14">
        <v>0</v>
      </c>
    </row>
    <row r="407" spans="1:10" x14ac:dyDescent="0.2">
      <c r="A407" s="2" t="s">
        <v>352</v>
      </c>
      <c r="B407" s="21" t="s">
        <v>41</v>
      </c>
      <c r="C407" s="8" t="s">
        <v>33</v>
      </c>
      <c r="D407" s="13">
        <v>0</v>
      </c>
      <c r="E407" s="3">
        <v>0</v>
      </c>
      <c r="F407" s="3">
        <v>0</v>
      </c>
      <c r="G407" s="3">
        <v>0</v>
      </c>
      <c r="H407" s="3">
        <v>0</v>
      </c>
      <c r="I407" s="14">
        <v>0</v>
      </c>
    </row>
    <row r="408" spans="1:10" x14ac:dyDescent="0.2">
      <c r="A408" s="2" t="s">
        <v>353</v>
      </c>
      <c r="B408" s="21" t="s">
        <v>42</v>
      </c>
      <c r="C408" s="24" t="s">
        <v>20</v>
      </c>
      <c r="D408" s="13">
        <v>3.2542000000000001E-3</v>
      </c>
      <c r="E408" s="3">
        <v>0</v>
      </c>
      <c r="F408" s="3">
        <v>0</v>
      </c>
      <c r="G408" s="3">
        <v>3.2542000000000001E-3</v>
      </c>
      <c r="H408" s="3">
        <v>0</v>
      </c>
      <c r="I408" s="14">
        <v>0</v>
      </c>
    </row>
    <row r="410" spans="1:10" ht="13.5" thickBot="1" x14ac:dyDescent="0.25">
      <c r="A410" s="1"/>
      <c r="B410" s="1"/>
      <c r="C410" s="1"/>
      <c r="D410" s="112" t="s">
        <v>83</v>
      </c>
      <c r="E410" s="112"/>
      <c r="F410" s="112"/>
      <c r="G410" s="112"/>
      <c r="H410" s="112"/>
      <c r="I410" s="112"/>
      <c r="J410" t="s">
        <v>868</v>
      </c>
    </row>
    <row r="411" spans="1:10" ht="14.25" thickTop="1" thickBot="1" x14ac:dyDescent="0.25">
      <c r="A411" s="1"/>
      <c r="B411" s="4" t="s">
        <v>6</v>
      </c>
      <c r="C411" s="5" t="s">
        <v>0</v>
      </c>
      <c r="D411" s="9" t="s">
        <v>7</v>
      </c>
      <c r="E411" s="10" t="s">
        <v>1</v>
      </c>
      <c r="F411" s="10" t="s">
        <v>2</v>
      </c>
      <c r="G411" s="10" t="s">
        <v>3</v>
      </c>
      <c r="H411" s="10" t="s">
        <v>4</v>
      </c>
      <c r="I411" s="11" t="s">
        <v>5</v>
      </c>
    </row>
    <row r="412" spans="1:10" x14ac:dyDescent="0.2">
      <c r="A412" s="2" t="s">
        <v>354</v>
      </c>
      <c r="B412" s="12" t="s">
        <v>8</v>
      </c>
      <c r="C412" s="8" t="s">
        <v>9</v>
      </c>
      <c r="D412" s="13">
        <v>0.36960999999999999</v>
      </c>
      <c r="E412" s="3">
        <v>0.26306000000000002</v>
      </c>
      <c r="F412" s="3">
        <v>4.7109999999999999E-3</v>
      </c>
      <c r="G412" s="3">
        <v>1.9286000000000001E-2</v>
      </c>
      <c r="H412" s="3">
        <v>0</v>
      </c>
      <c r="I412" s="14">
        <v>8.2553000000000001E-2</v>
      </c>
    </row>
    <row r="413" spans="1:10" x14ac:dyDescent="0.2">
      <c r="A413" s="2" t="s">
        <v>355</v>
      </c>
      <c r="B413" s="15" t="s">
        <v>10</v>
      </c>
      <c r="C413" s="8" t="s">
        <v>11</v>
      </c>
      <c r="D413" s="13">
        <v>4.0918000000000003E-8</v>
      </c>
      <c r="E413" s="3">
        <v>3.6615000000000001E-8</v>
      </c>
      <c r="F413" s="3">
        <v>9.5452999999999997E-12</v>
      </c>
      <c r="G413" s="3">
        <v>1.0339999999999999E-9</v>
      </c>
      <c r="H413" s="3">
        <v>0</v>
      </c>
      <c r="I413" s="14">
        <v>3.2595000000000002E-9</v>
      </c>
    </row>
    <row r="414" spans="1:10" x14ac:dyDescent="0.2">
      <c r="A414" s="2" t="s">
        <v>356</v>
      </c>
      <c r="B414" s="15" t="s">
        <v>12</v>
      </c>
      <c r="C414" s="8" t="s">
        <v>45</v>
      </c>
      <c r="D414" s="13">
        <v>4.2904999999999999E-4</v>
      </c>
      <c r="E414" s="3">
        <v>3.3041E-4</v>
      </c>
      <c r="F414" s="3">
        <v>2.1169999999999999E-5</v>
      </c>
      <c r="G414" s="3">
        <v>9.4096000000000005E-6</v>
      </c>
      <c r="H414" s="3">
        <v>0</v>
      </c>
      <c r="I414" s="14">
        <v>6.8070000000000004E-5</v>
      </c>
    </row>
    <row r="415" spans="1:10" x14ac:dyDescent="0.2">
      <c r="A415" s="2" t="s">
        <v>357</v>
      </c>
      <c r="B415" s="15" t="s">
        <v>13</v>
      </c>
      <c r="C415" s="8" t="s">
        <v>14</v>
      </c>
      <c r="D415" s="13">
        <v>1.6763999999999999E-4</v>
      </c>
      <c r="E415" s="3">
        <v>8.5873999999999998E-5</v>
      </c>
      <c r="F415" s="3">
        <v>4.8648999999999998E-6</v>
      </c>
      <c r="G415" s="3">
        <v>1.7733000000000001E-5</v>
      </c>
      <c r="H415" s="3">
        <v>0</v>
      </c>
      <c r="I415" s="14">
        <v>5.9169000000000002E-5</v>
      </c>
    </row>
    <row r="416" spans="1:10" x14ac:dyDescent="0.2">
      <c r="A416" s="2" t="s">
        <v>358</v>
      </c>
      <c r="B416" s="15" t="s">
        <v>15</v>
      </c>
      <c r="C416" s="8" t="s">
        <v>16</v>
      </c>
      <c r="D416" s="13">
        <v>7.0319000000000002E-5</v>
      </c>
      <c r="E416" s="3">
        <v>5.8220000000000002E-5</v>
      </c>
      <c r="F416" s="3">
        <v>1.5042999999999999E-6</v>
      </c>
      <c r="G416" s="3">
        <v>3.6648999999999998E-6</v>
      </c>
      <c r="H416" s="3">
        <v>0</v>
      </c>
      <c r="I416" s="14">
        <v>6.9299000000000003E-6</v>
      </c>
    </row>
    <row r="417" spans="1:9" x14ac:dyDescent="0.2">
      <c r="A417" s="2" t="s">
        <v>359</v>
      </c>
      <c r="B417" s="15" t="s">
        <v>17</v>
      </c>
      <c r="C417" s="8" t="s">
        <v>18</v>
      </c>
      <c r="D417" s="13">
        <v>1.1274E-6</v>
      </c>
      <c r="E417" s="3">
        <v>1.1248E-6</v>
      </c>
      <c r="F417" s="3">
        <v>1.8857E-10</v>
      </c>
      <c r="G417" s="3">
        <v>3.9819999999999998E-10</v>
      </c>
      <c r="H417" s="3">
        <v>0</v>
      </c>
      <c r="I417" s="14">
        <v>2.0475999999999998E-9</v>
      </c>
    </row>
    <row r="418" spans="1:9" x14ac:dyDescent="0.2">
      <c r="A418" s="2" t="s">
        <v>360</v>
      </c>
      <c r="B418" s="15" t="s">
        <v>19</v>
      </c>
      <c r="C418" s="8" t="s">
        <v>20</v>
      </c>
      <c r="D418" s="13">
        <v>2.6728999999999998</v>
      </c>
      <c r="E418" s="3">
        <v>2.2957999999999998</v>
      </c>
      <c r="F418" s="3">
        <v>6.6199999999999995E-2</v>
      </c>
      <c r="G418" s="3">
        <v>7.0374000000000006E-2</v>
      </c>
      <c r="H418" s="3">
        <v>0</v>
      </c>
      <c r="I418" s="14">
        <v>0.24059</v>
      </c>
    </row>
    <row r="419" spans="1:9" x14ac:dyDescent="0.2">
      <c r="A419" s="2" t="s">
        <v>361</v>
      </c>
      <c r="B419" s="15" t="s">
        <v>21</v>
      </c>
      <c r="C419" s="8" t="s">
        <v>20</v>
      </c>
      <c r="D419" s="13">
        <v>6.4848999999999997</v>
      </c>
      <c r="E419" s="3">
        <v>5.8342000000000001</v>
      </c>
      <c r="F419" s="3">
        <v>6.6625000000000004E-2</v>
      </c>
      <c r="G419" s="3">
        <v>0.1721</v>
      </c>
      <c r="H419" s="3">
        <v>0</v>
      </c>
      <c r="I419" s="14">
        <v>0.41199999999999998</v>
      </c>
    </row>
    <row r="420" spans="1:9" x14ac:dyDescent="0.2">
      <c r="A420" s="2" t="s">
        <v>362</v>
      </c>
      <c r="B420" s="15" t="s">
        <v>22</v>
      </c>
      <c r="C420" s="8" t="s">
        <v>23</v>
      </c>
      <c r="D420" s="13">
        <v>7.1308999999999997E-2</v>
      </c>
      <c r="E420" s="3">
        <v>6.9150000000000003E-2</v>
      </c>
      <c r="F420" s="3">
        <v>4.2170000000000002E-7</v>
      </c>
      <c r="G420" s="3">
        <v>2.0798000000000001E-3</v>
      </c>
      <c r="H420" s="3">
        <v>0</v>
      </c>
      <c r="I420" s="14">
        <v>7.8912000000000006E-5</v>
      </c>
    </row>
    <row r="421" spans="1:9" x14ac:dyDescent="0.2">
      <c r="A421" s="2" t="s">
        <v>363</v>
      </c>
      <c r="B421" s="15" t="s">
        <v>24</v>
      </c>
      <c r="C421" s="8" t="s">
        <v>23</v>
      </c>
      <c r="D421" s="13">
        <v>111.98</v>
      </c>
      <c r="E421" s="3">
        <v>18.035</v>
      </c>
      <c r="F421" s="3">
        <v>0.77488000000000001</v>
      </c>
      <c r="G421" s="3">
        <v>3.3094000000000001</v>
      </c>
      <c r="H421" s="3">
        <v>0</v>
      </c>
      <c r="I421" s="14">
        <v>89.86</v>
      </c>
    </row>
    <row r="422" spans="1:9" ht="13.5" thickBot="1" x14ac:dyDescent="0.25">
      <c r="A422" s="2" t="s">
        <v>364</v>
      </c>
      <c r="B422" s="16" t="s">
        <v>25</v>
      </c>
      <c r="C422" s="17" t="s">
        <v>23</v>
      </c>
      <c r="D422" s="18">
        <v>52.435000000000002</v>
      </c>
      <c r="E422" s="19">
        <v>47.774999999999999</v>
      </c>
      <c r="F422" s="19">
        <v>0.19314999999999999</v>
      </c>
      <c r="G422" s="19">
        <v>1.6035999999999999</v>
      </c>
      <c r="H422" s="19">
        <v>0</v>
      </c>
      <c r="I422" s="20">
        <v>2.8633999999999999</v>
      </c>
    </row>
    <row r="423" spans="1:9" x14ac:dyDescent="0.2">
      <c r="A423" s="2" t="s">
        <v>365</v>
      </c>
      <c r="B423" s="21" t="s">
        <v>26</v>
      </c>
      <c r="C423" s="7" t="s">
        <v>20</v>
      </c>
      <c r="D423" s="22">
        <v>-2.3429999999999999E-2</v>
      </c>
      <c r="E423" s="6">
        <v>-2.5522E-2</v>
      </c>
      <c r="F423" s="6">
        <v>8.8789000000000007E-5</v>
      </c>
      <c r="G423" s="6">
        <v>-8.4343999999999999E-4</v>
      </c>
      <c r="H423" s="6">
        <v>0</v>
      </c>
      <c r="I423" s="23">
        <v>2.8463E-3</v>
      </c>
    </row>
    <row r="424" spans="1:9" x14ac:dyDescent="0.2">
      <c r="A424" s="2" t="s">
        <v>366</v>
      </c>
      <c r="B424" s="21" t="s">
        <v>27</v>
      </c>
      <c r="C424" s="8" t="s">
        <v>20</v>
      </c>
      <c r="D424" s="13">
        <v>7.6245999999999994E-2</v>
      </c>
      <c r="E424" s="3">
        <v>7.6245999999999994E-2</v>
      </c>
      <c r="F424" s="3">
        <v>0</v>
      </c>
      <c r="G424" s="3">
        <v>0</v>
      </c>
      <c r="H424" s="3">
        <v>0</v>
      </c>
      <c r="I424" s="14">
        <v>0</v>
      </c>
    </row>
    <row r="425" spans="1:9" x14ac:dyDescent="0.2">
      <c r="A425" s="2" t="s">
        <v>367</v>
      </c>
      <c r="B425" s="21" t="s">
        <v>28</v>
      </c>
      <c r="C425" s="8" t="s">
        <v>20</v>
      </c>
      <c r="D425" s="13">
        <v>5.2815000000000001E-2</v>
      </c>
      <c r="E425" s="3">
        <v>5.0722999999999997E-2</v>
      </c>
      <c r="F425" s="3">
        <v>8.8789000000000007E-5</v>
      </c>
      <c r="G425" s="3">
        <v>-8.4343999999999999E-4</v>
      </c>
      <c r="H425" s="3">
        <v>0</v>
      </c>
      <c r="I425" s="14">
        <v>2.8463E-3</v>
      </c>
    </row>
    <row r="426" spans="1:9" x14ac:dyDescent="0.2">
      <c r="A426" s="2" t="s">
        <v>368</v>
      </c>
      <c r="B426" s="21" t="s">
        <v>29</v>
      </c>
      <c r="C426" s="8" t="s">
        <v>20</v>
      </c>
      <c r="D426" s="13">
        <v>5.4097999999999997</v>
      </c>
      <c r="E426" s="3">
        <v>4.7896999999999998</v>
      </c>
      <c r="F426" s="3">
        <v>6.6535999999999998E-2</v>
      </c>
      <c r="G426" s="3">
        <v>0.1444</v>
      </c>
      <c r="H426" s="3">
        <v>0</v>
      </c>
      <c r="I426" s="14">
        <v>0.40915000000000001</v>
      </c>
    </row>
    <row r="427" spans="1:9" x14ac:dyDescent="0.2">
      <c r="A427" s="2" t="s">
        <v>369</v>
      </c>
      <c r="B427" s="21" t="s">
        <v>30</v>
      </c>
      <c r="C427" s="8" t="s">
        <v>20</v>
      </c>
      <c r="D427" s="13">
        <v>1.0223</v>
      </c>
      <c r="E427" s="3">
        <v>0.99378</v>
      </c>
      <c r="F427" s="3">
        <v>0</v>
      </c>
      <c r="G427" s="3">
        <v>2.8545999999999998E-2</v>
      </c>
      <c r="H427" s="3">
        <v>0</v>
      </c>
      <c r="I427" s="14">
        <v>0</v>
      </c>
    </row>
    <row r="428" spans="1:9" x14ac:dyDescent="0.2">
      <c r="A428" s="2" t="s">
        <v>370</v>
      </c>
      <c r="B428" s="21" t="s">
        <v>31</v>
      </c>
      <c r="C428" s="8" t="s">
        <v>20</v>
      </c>
      <c r="D428" s="13">
        <v>6.4321000000000002</v>
      </c>
      <c r="E428" s="3">
        <v>5.7835000000000001</v>
      </c>
      <c r="F428" s="3">
        <v>6.6535999999999998E-2</v>
      </c>
      <c r="G428" s="3">
        <v>0.17294000000000001</v>
      </c>
      <c r="H428" s="3">
        <v>0</v>
      </c>
      <c r="I428" s="14">
        <v>0.40915000000000001</v>
      </c>
    </row>
    <row r="429" spans="1:9" x14ac:dyDescent="0.2">
      <c r="A429" s="2" t="s">
        <v>371</v>
      </c>
      <c r="B429" s="21" t="s">
        <v>32</v>
      </c>
      <c r="C429" s="8" t="s">
        <v>33</v>
      </c>
      <c r="D429" s="13">
        <v>5.5040999999999996E-3</v>
      </c>
      <c r="E429" s="3">
        <v>5.5040999999999996E-3</v>
      </c>
      <c r="F429" s="3">
        <v>0</v>
      </c>
      <c r="G429" s="3">
        <v>0</v>
      </c>
      <c r="H429" s="3">
        <v>0</v>
      </c>
      <c r="I429" s="14">
        <v>0</v>
      </c>
    </row>
    <row r="430" spans="1:9" x14ac:dyDescent="0.2">
      <c r="A430" s="2" t="s">
        <v>372</v>
      </c>
      <c r="B430" s="21" t="s">
        <v>34</v>
      </c>
      <c r="C430" s="8" t="s">
        <v>20</v>
      </c>
      <c r="D430" s="13">
        <v>0</v>
      </c>
      <c r="E430" s="3">
        <v>0</v>
      </c>
      <c r="F430" s="3">
        <v>0</v>
      </c>
      <c r="G430" s="3">
        <v>0</v>
      </c>
      <c r="H430" s="3">
        <v>0</v>
      </c>
      <c r="I430" s="14">
        <v>0</v>
      </c>
    </row>
    <row r="431" spans="1:9" x14ac:dyDescent="0.2">
      <c r="A431" s="2" t="s">
        <v>373</v>
      </c>
      <c r="B431" s="21" t="s">
        <v>35</v>
      </c>
      <c r="C431" s="8" t="s">
        <v>20</v>
      </c>
      <c r="D431" s="13">
        <v>0</v>
      </c>
      <c r="E431" s="3">
        <v>0</v>
      </c>
      <c r="F431" s="3">
        <v>0</v>
      </c>
      <c r="G431" s="3">
        <v>0</v>
      </c>
      <c r="H431" s="3">
        <v>0</v>
      </c>
      <c r="I431" s="14">
        <v>0</v>
      </c>
    </row>
    <row r="432" spans="1:9" x14ac:dyDescent="0.2">
      <c r="A432" s="2" t="s">
        <v>374</v>
      </c>
      <c r="B432" s="21" t="s">
        <v>36</v>
      </c>
      <c r="C432" s="8" t="s">
        <v>33</v>
      </c>
      <c r="D432" s="13">
        <v>0.18589</v>
      </c>
      <c r="E432" s="3">
        <v>9.9649000000000001E-2</v>
      </c>
      <c r="F432" s="3">
        <v>0</v>
      </c>
      <c r="G432" s="3">
        <v>2.8427000000000001E-3</v>
      </c>
      <c r="H432" s="3">
        <v>0</v>
      </c>
      <c r="I432" s="14">
        <v>8.3395999999999998E-2</v>
      </c>
    </row>
    <row r="433" spans="1:10" x14ac:dyDescent="0.2">
      <c r="A433" s="2" t="s">
        <v>375</v>
      </c>
      <c r="B433" s="21" t="s">
        <v>37</v>
      </c>
      <c r="C433" s="8" t="s">
        <v>33</v>
      </c>
      <c r="D433" s="13">
        <v>0.17457</v>
      </c>
      <c r="E433" s="3">
        <v>7.2622999999999993E-2</v>
      </c>
      <c r="F433" s="3">
        <v>1.6741999999999999E-4</v>
      </c>
      <c r="G433" s="3">
        <v>8.9665999999999999E-3</v>
      </c>
      <c r="H433" s="3">
        <v>0</v>
      </c>
      <c r="I433" s="14">
        <v>9.2812000000000006E-2</v>
      </c>
    </row>
    <row r="434" spans="1:10" x14ac:dyDescent="0.2">
      <c r="A434" s="2" t="s">
        <v>376</v>
      </c>
      <c r="B434" s="21" t="s">
        <v>38</v>
      </c>
      <c r="C434" s="8" t="s">
        <v>33</v>
      </c>
      <c r="D434" s="13">
        <v>9.9251000000000002E-5</v>
      </c>
      <c r="E434" s="3">
        <v>9.2810000000000001E-5</v>
      </c>
      <c r="F434" s="3">
        <v>1.1924E-7</v>
      </c>
      <c r="G434" s="3">
        <v>1.4514E-6</v>
      </c>
      <c r="H434" s="3">
        <v>0</v>
      </c>
      <c r="I434" s="14">
        <v>4.8705999999999996E-6</v>
      </c>
    </row>
    <row r="435" spans="1:10" x14ac:dyDescent="0.2">
      <c r="A435" s="2" t="s">
        <v>377</v>
      </c>
      <c r="B435" s="21" t="s">
        <v>39</v>
      </c>
      <c r="C435" s="8" t="s">
        <v>33</v>
      </c>
      <c r="D435" s="13">
        <v>0</v>
      </c>
      <c r="E435" s="3">
        <v>0</v>
      </c>
      <c r="F435" s="3">
        <v>0</v>
      </c>
      <c r="G435" s="3">
        <v>0</v>
      </c>
      <c r="H435" s="3">
        <v>0</v>
      </c>
      <c r="I435" s="14">
        <v>0</v>
      </c>
    </row>
    <row r="436" spans="1:10" x14ac:dyDescent="0.2">
      <c r="A436" s="2" t="s">
        <v>378</v>
      </c>
      <c r="B436" s="21" t="s">
        <v>40</v>
      </c>
      <c r="C436" s="8" t="s">
        <v>33</v>
      </c>
      <c r="D436" s="13">
        <v>4.3359999999999996E-3</v>
      </c>
      <c r="E436" s="3">
        <v>0</v>
      </c>
      <c r="F436" s="3">
        <v>0</v>
      </c>
      <c r="G436" s="3">
        <v>4.3359999999999996E-3</v>
      </c>
      <c r="H436" s="3">
        <v>0</v>
      </c>
      <c r="I436" s="14">
        <v>0</v>
      </c>
    </row>
    <row r="437" spans="1:10" x14ac:dyDescent="0.2">
      <c r="A437" s="2" t="s">
        <v>379</v>
      </c>
      <c r="B437" s="21" t="s">
        <v>41</v>
      </c>
      <c r="C437" s="8" t="s">
        <v>33</v>
      </c>
      <c r="D437" s="13">
        <v>0</v>
      </c>
      <c r="E437" s="3">
        <v>0</v>
      </c>
      <c r="F437" s="3">
        <v>0</v>
      </c>
      <c r="G437" s="3">
        <v>0</v>
      </c>
      <c r="H437" s="3">
        <v>0</v>
      </c>
      <c r="I437" s="14">
        <v>0</v>
      </c>
    </row>
    <row r="438" spans="1:10" x14ac:dyDescent="0.2">
      <c r="A438" s="2" t="s">
        <v>380</v>
      </c>
      <c r="B438" s="21" t="s">
        <v>42</v>
      </c>
      <c r="C438" s="24" t="s">
        <v>20</v>
      </c>
      <c r="D438" s="13">
        <v>5.4895999999999999E-3</v>
      </c>
      <c r="E438" s="3">
        <v>0</v>
      </c>
      <c r="F438" s="3">
        <v>0</v>
      </c>
      <c r="G438" s="3">
        <v>5.4895999999999999E-3</v>
      </c>
      <c r="H438" s="3">
        <v>0</v>
      </c>
      <c r="I438" s="14">
        <v>0</v>
      </c>
    </row>
    <row r="440" spans="1:10" ht="13.5" thickBot="1" x14ac:dyDescent="0.25">
      <c r="A440" s="1"/>
      <c r="B440" s="1"/>
      <c r="C440" s="1"/>
      <c r="D440" s="112" t="s">
        <v>85</v>
      </c>
      <c r="E440" s="112"/>
      <c r="F440" s="112"/>
      <c r="G440" s="112"/>
      <c r="H440" s="112"/>
      <c r="I440" s="112"/>
      <c r="J440" t="s">
        <v>869</v>
      </c>
    </row>
    <row r="441" spans="1:10" ht="14.25" thickTop="1" thickBot="1" x14ac:dyDescent="0.25">
      <c r="A441" s="1"/>
      <c r="B441" s="4" t="s">
        <v>6</v>
      </c>
      <c r="C441" s="5" t="s">
        <v>0</v>
      </c>
      <c r="D441" s="9" t="s">
        <v>7</v>
      </c>
      <c r="E441" s="10" t="s">
        <v>1</v>
      </c>
      <c r="F441" s="10" t="s">
        <v>2</v>
      </c>
      <c r="G441" s="10" t="s">
        <v>3</v>
      </c>
      <c r="H441" s="10" t="s">
        <v>4</v>
      </c>
      <c r="I441" s="11" t="s">
        <v>5</v>
      </c>
    </row>
    <row r="442" spans="1:10" x14ac:dyDescent="0.2">
      <c r="A442" s="2" t="s">
        <v>381</v>
      </c>
      <c r="B442" s="12" t="s">
        <v>8</v>
      </c>
      <c r="C442" s="8" t="s">
        <v>9</v>
      </c>
      <c r="D442" s="13">
        <v>0.50775999999999999</v>
      </c>
      <c r="E442" s="3">
        <v>0.36601</v>
      </c>
      <c r="F442" s="3">
        <v>6.2944000000000003E-3</v>
      </c>
      <c r="G442" s="3">
        <v>2.5551999999999998E-2</v>
      </c>
      <c r="H442" s="3">
        <v>0</v>
      </c>
      <c r="I442" s="14">
        <v>0.1099</v>
      </c>
    </row>
    <row r="443" spans="1:10" x14ac:dyDescent="0.2">
      <c r="A443" s="2" t="s">
        <v>382</v>
      </c>
      <c r="B443" s="15" t="s">
        <v>10</v>
      </c>
      <c r="C443" s="8" t="s">
        <v>11</v>
      </c>
      <c r="D443" s="13">
        <v>5.4035E-8</v>
      </c>
      <c r="E443" s="3">
        <v>4.8369000000000001E-8</v>
      </c>
      <c r="F443" s="3">
        <v>1.2754E-11</v>
      </c>
      <c r="G443" s="3">
        <v>1.3139E-9</v>
      </c>
      <c r="H443" s="3">
        <v>0</v>
      </c>
      <c r="I443" s="14">
        <v>4.3392000000000001E-9</v>
      </c>
    </row>
    <row r="444" spans="1:10" x14ac:dyDescent="0.2">
      <c r="A444" s="2" t="s">
        <v>383</v>
      </c>
      <c r="B444" s="15" t="s">
        <v>12</v>
      </c>
      <c r="C444" s="8" t="s">
        <v>45</v>
      </c>
      <c r="D444" s="13">
        <v>5.7069E-4</v>
      </c>
      <c r="E444" s="3">
        <v>4.4234999999999999E-4</v>
      </c>
      <c r="F444" s="3">
        <v>2.8285000000000001E-5</v>
      </c>
      <c r="G444" s="3">
        <v>9.4290999999999992E-6</v>
      </c>
      <c r="H444" s="3">
        <v>0</v>
      </c>
      <c r="I444" s="14">
        <v>9.0617000000000003E-5</v>
      </c>
    </row>
    <row r="445" spans="1:10" x14ac:dyDescent="0.2">
      <c r="A445" s="2" t="s">
        <v>384</v>
      </c>
      <c r="B445" s="15" t="s">
        <v>13</v>
      </c>
      <c r="C445" s="8" t="s">
        <v>14</v>
      </c>
      <c r="D445" s="13">
        <v>2.3110000000000001E-4</v>
      </c>
      <c r="E445" s="3">
        <v>1.2322E-4</v>
      </c>
      <c r="F445" s="3">
        <v>6.4999999999999996E-6</v>
      </c>
      <c r="G445" s="3">
        <v>2.2611000000000001E-5</v>
      </c>
      <c r="H445" s="3">
        <v>0</v>
      </c>
      <c r="I445" s="14">
        <v>7.8768000000000002E-5</v>
      </c>
    </row>
    <row r="446" spans="1:10" x14ac:dyDescent="0.2">
      <c r="A446" s="2" t="s">
        <v>385</v>
      </c>
      <c r="B446" s="15" t="s">
        <v>15</v>
      </c>
      <c r="C446" s="8" t="s">
        <v>16</v>
      </c>
      <c r="D446" s="13">
        <v>9.9519999999999996E-5</v>
      </c>
      <c r="E446" s="3">
        <v>8.3553000000000005E-5</v>
      </c>
      <c r="F446" s="3">
        <v>2.0099E-6</v>
      </c>
      <c r="G446" s="3">
        <v>4.7316999999999999E-6</v>
      </c>
      <c r="H446" s="3">
        <v>0</v>
      </c>
      <c r="I446" s="14">
        <v>9.2252999999999996E-6</v>
      </c>
    </row>
    <row r="447" spans="1:10" x14ac:dyDescent="0.2">
      <c r="A447" s="2" t="s">
        <v>386</v>
      </c>
      <c r="B447" s="15" t="s">
        <v>17</v>
      </c>
      <c r="C447" s="8" t="s">
        <v>18</v>
      </c>
      <c r="D447" s="13">
        <v>1.6468000000000001E-6</v>
      </c>
      <c r="E447" s="3">
        <v>1.6433E-6</v>
      </c>
      <c r="F447" s="3">
        <v>2.5194999999999999E-10</v>
      </c>
      <c r="G447" s="3">
        <v>4.9262E-10</v>
      </c>
      <c r="H447" s="3">
        <v>0</v>
      </c>
      <c r="I447" s="14">
        <v>2.7257999999999998E-9</v>
      </c>
    </row>
    <row r="448" spans="1:10" x14ac:dyDescent="0.2">
      <c r="A448" s="2" t="s">
        <v>387</v>
      </c>
      <c r="B448" s="15" t="s">
        <v>19</v>
      </c>
      <c r="C448" s="8" t="s">
        <v>20</v>
      </c>
      <c r="D448" s="13">
        <v>3.3742999999999999</v>
      </c>
      <c r="E448" s="3">
        <v>2.8833000000000002</v>
      </c>
      <c r="F448" s="3">
        <v>8.8450000000000001E-2</v>
      </c>
      <c r="G448" s="3">
        <v>8.2225999999999994E-2</v>
      </c>
      <c r="H448" s="3">
        <v>0</v>
      </c>
      <c r="I448" s="14">
        <v>0.32028000000000001</v>
      </c>
    </row>
    <row r="449" spans="1:9" x14ac:dyDescent="0.2">
      <c r="A449" s="2" t="s">
        <v>388</v>
      </c>
      <c r="B449" s="15" t="s">
        <v>21</v>
      </c>
      <c r="C449" s="8" t="s">
        <v>20</v>
      </c>
      <c r="D449" s="13">
        <v>8.3246000000000002</v>
      </c>
      <c r="E449" s="3">
        <v>7.4767999999999999</v>
      </c>
      <c r="F449" s="3">
        <v>8.9018E-2</v>
      </c>
      <c r="G449" s="3">
        <v>0.21029</v>
      </c>
      <c r="H449" s="3">
        <v>0</v>
      </c>
      <c r="I449" s="14">
        <v>0.54847000000000001</v>
      </c>
    </row>
    <row r="450" spans="1:9" x14ac:dyDescent="0.2">
      <c r="A450" s="2" t="s">
        <v>389</v>
      </c>
      <c r="B450" s="15" t="s">
        <v>22</v>
      </c>
      <c r="C450" s="8" t="s">
        <v>23</v>
      </c>
      <c r="D450" s="13">
        <v>8.9720999999999995E-2</v>
      </c>
      <c r="E450" s="3">
        <v>8.6999000000000007E-2</v>
      </c>
      <c r="F450" s="3">
        <v>5.6344000000000002E-7</v>
      </c>
      <c r="G450" s="3">
        <v>2.6166000000000002E-3</v>
      </c>
      <c r="H450" s="3">
        <v>0</v>
      </c>
      <c r="I450" s="14">
        <v>1.0505000000000001E-4</v>
      </c>
    </row>
    <row r="451" spans="1:9" x14ac:dyDescent="0.2">
      <c r="A451" s="2" t="s">
        <v>390</v>
      </c>
      <c r="B451" s="15" t="s">
        <v>24</v>
      </c>
      <c r="C451" s="8" t="s">
        <v>23</v>
      </c>
      <c r="D451" s="13">
        <v>159.72</v>
      </c>
      <c r="E451" s="3">
        <v>34.365000000000002</v>
      </c>
      <c r="F451" s="3">
        <v>1.0353000000000001</v>
      </c>
      <c r="G451" s="3">
        <v>4.6947999999999999</v>
      </c>
      <c r="H451" s="3">
        <v>0</v>
      </c>
      <c r="I451" s="14">
        <v>119.63</v>
      </c>
    </row>
    <row r="452" spans="1:9" ht="13.5" thickBot="1" x14ac:dyDescent="0.25">
      <c r="A452" s="2" t="s">
        <v>391</v>
      </c>
      <c r="B452" s="16" t="s">
        <v>25</v>
      </c>
      <c r="C452" s="17" t="s">
        <v>23</v>
      </c>
      <c r="D452" s="18">
        <v>81.700999999999993</v>
      </c>
      <c r="E452" s="19">
        <v>75.186999999999998</v>
      </c>
      <c r="F452" s="19">
        <v>0.25807000000000002</v>
      </c>
      <c r="G452" s="19">
        <v>2.4438</v>
      </c>
      <c r="H452" s="19">
        <v>0</v>
      </c>
      <c r="I452" s="20">
        <v>3.8119000000000001</v>
      </c>
    </row>
    <row r="453" spans="1:9" x14ac:dyDescent="0.2">
      <c r="A453" s="2" t="s">
        <v>392</v>
      </c>
      <c r="B453" s="21" t="s">
        <v>26</v>
      </c>
      <c r="C453" s="7" t="s">
        <v>20</v>
      </c>
      <c r="D453" s="22">
        <v>-5.5723999999999999E-3</v>
      </c>
      <c r="E453" s="6">
        <v>-7.6372000000000002E-3</v>
      </c>
      <c r="F453" s="6">
        <v>1.1862999999999999E-4</v>
      </c>
      <c r="G453" s="6">
        <v>-1.8429E-3</v>
      </c>
      <c r="H453" s="6">
        <v>0</v>
      </c>
      <c r="I453" s="23">
        <v>3.7891000000000001E-3</v>
      </c>
    </row>
    <row r="454" spans="1:9" x14ac:dyDescent="0.2">
      <c r="A454" s="2" t="s">
        <v>393</v>
      </c>
      <c r="B454" s="21" t="s">
        <v>27</v>
      </c>
      <c r="C454" s="8" t="s">
        <v>20</v>
      </c>
      <c r="D454" s="13">
        <v>9.6806000000000003E-2</v>
      </c>
      <c r="E454" s="3">
        <v>9.6806000000000003E-2</v>
      </c>
      <c r="F454" s="3">
        <v>0</v>
      </c>
      <c r="G454" s="3">
        <v>0</v>
      </c>
      <c r="H454" s="3">
        <v>0</v>
      </c>
      <c r="I454" s="14">
        <v>0</v>
      </c>
    </row>
    <row r="455" spans="1:9" x14ac:dyDescent="0.2">
      <c r="A455" s="2" t="s">
        <v>394</v>
      </c>
      <c r="B455" s="21" t="s">
        <v>28</v>
      </c>
      <c r="C455" s="8" t="s">
        <v>20</v>
      </c>
      <c r="D455" s="13">
        <v>9.1232999999999995E-2</v>
      </c>
      <c r="E455" s="3">
        <v>8.9167999999999997E-2</v>
      </c>
      <c r="F455" s="3">
        <v>1.1862999999999999E-4</v>
      </c>
      <c r="G455" s="3">
        <v>-1.8429E-3</v>
      </c>
      <c r="H455" s="3">
        <v>0</v>
      </c>
      <c r="I455" s="14">
        <v>3.7891000000000001E-3</v>
      </c>
    </row>
    <row r="456" spans="1:9" x14ac:dyDescent="0.2">
      <c r="A456" s="2" t="s">
        <v>395</v>
      </c>
      <c r="B456" s="21" t="s">
        <v>29</v>
      </c>
      <c r="C456" s="8" t="s">
        <v>20</v>
      </c>
      <c r="D456" s="13">
        <v>6.9496000000000002</v>
      </c>
      <c r="E456" s="3">
        <v>6.1387999999999998</v>
      </c>
      <c r="F456" s="3">
        <v>8.8899000000000006E-2</v>
      </c>
      <c r="G456" s="3">
        <v>0.17724000000000001</v>
      </c>
      <c r="H456" s="3">
        <v>0</v>
      </c>
      <c r="I456" s="14">
        <v>0.54468000000000005</v>
      </c>
    </row>
    <row r="457" spans="1:9" x14ac:dyDescent="0.2">
      <c r="A457" s="2" t="s">
        <v>396</v>
      </c>
      <c r="B457" s="21" t="s">
        <v>30</v>
      </c>
      <c r="C457" s="8" t="s">
        <v>20</v>
      </c>
      <c r="D457" s="13">
        <v>1.2838000000000001</v>
      </c>
      <c r="E457" s="3">
        <v>1.2488999999999999</v>
      </c>
      <c r="F457" s="3">
        <v>0</v>
      </c>
      <c r="G457" s="3">
        <v>3.4895000000000002E-2</v>
      </c>
      <c r="H457" s="3">
        <v>0</v>
      </c>
      <c r="I457" s="14">
        <v>0</v>
      </c>
    </row>
    <row r="458" spans="1:9" x14ac:dyDescent="0.2">
      <c r="A458" s="2" t="s">
        <v>397</v>
      </c>
      <c r="B458" s="21" t="s">
        <v>31</v>
      </c>
      <c r="C458" s="8" t="s">
        <v>20</v>
      </c>
      <c r="D458" s="13">
        <v>8.2333999999999996</v>
      </c>
      <c r="E458" s="3">
        <v>7.3876999999999997</v>
      </c>
      <c r="F458" s="3">
        <v>8.8899000000000006E-2</v>
      </c>
      <c r="G458" s="3">
        <v>0.21214</v>
      </c>
      <c r="H458" s="3">
        <v>0</v>
      </c>
      <c r="I458" s="14">
        <v>0.54468000000000005</v>
      </c>
    </row>
    <row r="459" spans="1:9" x14ac:dyDescent="0.2">
      <c r="A459" s="2" t="s">
        <v>398</v>
      </c>
      <c r="B459" s="21" t="s">
        <v>32</v>
      </c>
      <c r="C459" s="8" t="s">
        <v>33</v>
      </c>
      <c r="D459" s="13">
        <v>7.3695000000000002E-3</v>
      </c>
      <c r="E459" s="3">
        <v>7.3695000000000002E-3</v>
      </c>
      <c r="F459" s="3">
        <v>0</v>
      </c>
      <c r="G459" s="3">
        <v>0</v>
      </c>
      <c r="H459" s="3">
        <v>0</v>
      </c>
      <c r="I459" s="14">
        <v>0</v>
      </c>
    </row>
    <row r="460" spans="1:9" x14ac:dyDescent="0.2">
      <c r="A460" s="2" t="s">
        <v>399</v>
      </c>
      <c r="B460" s="21" t="s">
        <v>34</v>
      </c>
      <c r="C460" s="8" t="s">
        <v>20</v>
      </c>
      <c r="D460" s="13">
        <v>0</v>
      </c>
      <c r="E460" s="3">
        <v>0</v>
      </c>
      <c r="F460" s="3">
        <v>0</v>
      </c>
      <c r="G460" s="3">
        <v>0</v>
      </c>
      <c r="H460" s="3">
        <v>0</v>
      </c>
      <c r="I460" s="14">
        <v>0</v>
      </c>
    </row>
    <row r="461" spans="1:9" x14ac:dyDescent="0.2">
      <c r="A461" s="2" t="s">
        <v>400</v>
      </c>
      <c r="B461" s="21" t="s">
        <v>35</v>
      </c>
      <c r="C461" s="8" t="s">
        <v>20</v>
      </c>
      <c r="D461" s="13">
        <v>0</v>
      </c>
      <c r="E461" s="3">
        <v>0</v>
      </c>
      <c r="F461" s="3">
        <v>0</v>
      </c>
      <c r="G461" s="3">
        <v>0</v>
      </c>
      <c r="H461" s="3">
        <v>0</v>
      </c>
      <c r="I461" s="14">
        <v>0</v>
      </c>
    </row>
    <row r="462" spans="1:9" x14ac:dyDescent="0.2">
      <c r="A462" s="2" t="s">
        <v>401</v>
      </c>
      <c r="B462" s="21" t="s">
        <v>36</v>
      </c>
      <c r="C462" s="8" t="s">
        <v>33</v>
      </c>
      <c r="D462" s="13">
        <v>0.27037</v>
      </c>
      <c r="E462" s="3">
        <v>0.15523000000000001</v>
      </c>
      <c r="F462" s="3">
        <v>0</v>
      </c>
      <c r="G462" s="3">
        <v>4.1173E-3</v>
      </c>
      <c r="H462" s="3">
        <v>0</v>
      </c>
      <c r="I462" s="14">
        <v>0.11101999999999999</v>
      </c>
    </row>
    <row r="463" spans="1:9" x14ac:dyDescent="0.2">
      <c r="A463" s="2" t="s">
        <v>402</v>
      </c>
      <c r="B463" s="21" t="s">
        <v>37</v>
      </c>
      <c r="C463" s="8" t="s">
        <v>33</v>
      </c>
      <c r="D463" s="13">
        <v>0.24199999999999999</v>
      </c>
      <c r="E463" s="3">
        <v>0.10752</v>
      </c>
      <c r="F463" s="3">
        <v>2.2368999999999999E-4</v>
      </c>
      <c r="G463" s="3">
        <v>1.0706E-2</v>
      </c>
      <c r="H463" s="3">
        <v>0</v>
      </c>
      <c r="I463" s="14">
        <v>0.12354999999999999</v>
      </c>
    </row>
    <row r="464" spans="1:9" x14ac:dyDescent="0.2">
      <c r="A464" s="2" t="s">
        <v>403</v>
      </c>
      <c r="B464" s="21" t="s">
        <v>38</v>
      </c>
      <c r="C464" s="8" t="s">
        <v>33</v>
      </c>
      <c r="D464" s="13">
        <v>1.284E-4</v>
      </c>
      <c r="E464" s="3">
        <v>1.2051E-4</v>
      </c>
      <c r="F464" s="3">
        <v>1.5932E-7</v>
      </c>
      <c r="G464" s="3">
        <v>1.2496000000000001E-6</v>
      </c>
      <c r="H464" s="3">
        <v>0</v>
      </c>
      <c r="I464" s="14">
        <v>6.4840000000000001E-6</v>
      </c>
    </row>
    <row r="465" spans="1:10" x14ac:dyDescent="0.2">
      <c r="A465" s="2" t="s">
        <v>404</v>
      </c>
      <c r="B465" s="21" t="s">
        <v>39</v>
      </c>
      <c r="C465" s="8" t="s">
        <v>33</v>
      </c>
      <c r="D465" s="13">
        <v>0</v>
      </c>
      <c r="E465" s="3">
        <v>0</v>
      </c>
      <c r="F465" s="3">
        <v>0</v>
      </c>
      <c r="G465" s="3">
        <v>0</v>
      </c>
      <c r="H465" s="3">
        <v>0</v>
      </c>
      <c r="I465" s="14">
        <v>0</v>
      </c>
    </row>
    <row r="466" spans="1:10" x14ac:dyDescent="0.2">
      <c r="A466" s="2" t="s">
        <v>405</v>
      </c>
      <c r="B466" s="21" t="s">
        <v>40</v>
      </c>
      <c r="C466" s="8" t="s">
        <v>33</v>
      </c>
      <c r="D466" s="13">
        <v>6.3810000000000004E-3</v>
      </c>
      <c r="E466" s="3">
        <v>0</v>
      </c>
      <c r="F466" s="3">
        <v>0</v>
      </c>
      <c r="G466" s="3">
        <v>6.3810000000000004E-3</v>
      </c>
      <c r="H466" s="3">
        <v>0</v>
      </c>
      <c r="I466" s="14">
        <v>0</v>
      </c>
    </row>
    <row r="467" spans="1:10" x14ac:dyDescent="0.2">
      <c r="A467" s="2" t="s">
        <v>406</v>
      </c>
      <c r="B467" s="21" t="s">
        <v>41</v>
      </c>
      <c r="C467" s="8" t="s">
        <v>33</v>
      </c>
      <c r="D467" s="13">
        <v>0</v>
      </c>
      <c r="E467" s="3">
        <v>0</v>
      </c>
      <c r="F467" s="3">
        <v>0</v>
      </c>
      <c r="G467" s="3">
        <v>0</v>
      </c>
      <c r="H467" s="3">
        <v>0</v>
      </c>
      <c r="I467" s="14">
        <v>0</v>
      </c>
    </row>
    <row r="468" spans="1:10" ht="13.5" thickBot="1" x14ac:dyDescent="0.25">
      <c r="A468" s="2" t="s">
        <v>407</v>
      </c>
      <c r="B468" s="21" t="s">
        <v>42</v>
      </c>
      <c r="C468" s="24" t="s">
        <v>20</v>
      </c>
      <c r="D468" s="72">
        <v>6.783E-3</v>
      </c>
      <c r="E468" s="73">
        <v>0</v>
      </c>
      <c r="F468" s="73">
        <v>0</v>
      </c>
      <c r="G468" s="73">
        <v>6.783E-3</v>
      </c>
      <c r="H468" s="73">
        <v>0</v>
      </c>
      <c r="I468" s="74">
        <v>0</v>
      </c>
    </row>
    <row r="469" spans="1:10" ht="13.5" thickTop="1" x14ac:dyDescent="0.2"/>
    <row r="470" spans="1:10" ht="13.5" thickBot="1" x14ac:dyDescent="0.25">
      <c r="A470" s="1"/>
      <c r="B470" s="1"/>
      <c r="C470" s="1"/>
      <c r="D470" s="112" t="s">
        <v>87</v>
      </c>
      <c r="E470" s="112"/>
      <c r="F470" s="112"/>
      <c r="G470" s="112"/>
      <c r="H470" s="112"/>
      <c r="I470" s="112"/>
      <c r="J470" t="s">
        <v>870</v>
      </c>
    </row>
    <row r="471" spans="1:10" ht="14.25" thickTop="1" thickBot="1" x14ac:dyDescent="0.25">
      <c r="A471" s="1"/>
      <c r="B471" s="4" t="s">
        <v>6</v>
      </c>
      <c r="C471" s="5" t="s">
        <v>0</v>
      </c>
      <c r="D471" s="9" t="s">
        <v>7</v>
      </c>
      <c r="E471" s="10" t="s">
        <v>1</v>
      </c>
      <c r="F471" s="10" t="s">
        <v>2</v>
      </c>
      <c r="G471" s="10" t="s">
        <v>3</v>
      </c>
      <c r="H471" s="10" t="s">
        <v>4</v>
      </c>
      <c r="I471" s="11" t="s">
        <v>5</v>
      </c>
    </row>
    <row r="472" spans="1:10" x14ac:dyDescent="0.2">
      <c r="A472" s="2" t="s">
        <v>408</v>
      </c>
      <c r="B472" s="12" t="s">
        <v>8</v>
      </c>
      <c r="C472" s="8" t="s">
        <v>9</v>
      </c>
      <c r="D472" s="13">
        <v>0.19972000000000001</v>
      </c>
      <c r="E472" s="3">
        <v>0.13713</v>
      </c>
      <c r="F472" s="3">
        <v>2.8183000000000001E-3</v>
      </c>
      <c r="G472" s="3">
        <v>1.0933999999999999E-2</v>
      </c>
      <c r="H472" s="3">
        <v>0</v>
      </c>
      <c r="I472" s="14">
        <v>4.8842999999999998E-2</v>
      </c>
    </row>
    <row r="473" spans="1:10" x14ac:dyDescent="0.2">
      <c r="A473" s="2" t="s">
        <v>409</v>
      </c>
      <c r="B473" s="15" t="s">
        <v>10</v>
      </c>
      <c r="C473" s="8" t="s">
        <v>11</v>
      </c>
      <c r="D473" s="13">
        <v>1.0149E-8</v>
      </c>
      <c r="E473" s="3">
        <v>8.0347999999999996E-9</v>
      </c>
      <c r="F473" s="3">
        <v>5.7104000000000004E-12</v>
      </c>
      <c r="G473" s="3">
        <v>1.7998999999999999E-10</v>
      </c>
      <c r="H473" s="3">
        <v>0</v>
      </c>
      <c r="I473" s="14">
        <v>1.9285000000000001E-9</v>
      </c>
    </row>
    <row r="474" spans="1:10" x14ac:dyDescent="0.2">
      <c r="A474" s="2" t="s">
        <v>410</v>
      </c>
      <c r="B474" s="15" t="s">
        <v>12</v>
      </c>
      <c r="C474" s="8" t="s">
        <v>45</v>
      </c>
      <c r="D474" s="13">
        <v>2.6373E-4</v>
      </c>
      <c r="E474" s="3">
        <v>2.0602000000000001E-4</v>
      </c>
      <c r="F474" s="3">
        <v>1.2663999999999999E-5</v>
      </c>
      <c r="G474" s="3">
        <v>4.7689000000000002E-6</v>
      </c>
      <c r="H474" s="3">
        <v>0</v>
      </c>
      <c r="I474" s="14">
        <v>4.0274000000000001E-5</v>
      </c>
    </row>
    <row r="475" spans="1:10" x14ac:dyDescent="0.2">
      <c r="A475" s="2" t="s">
        <v>411</v>
      </c>
      <c r="B475" s="15" t="s">
        <v>13</v>
      </c>
      <c r="C475" s="8" t="s">
        <v>14</v>
      </c>
      <c r="D475" s="13">
        <v>1.0643E-4</v>
      </c>
      <c r="E475" s="3">
        <v>5.7781000000000001E-5</v>
      </c>
      <c r="F475" s="3">
        <v>2.9102999999999999E-6</v>
      </c>
      <c r="G475" s="3">
        <v>1.0732E-5</v>
      </c>
      <c r="H475" s="3">
        <v>0</v>
      </c>
      <c r="I475" s="14">
        <v>3.5006999999999999E-5</v>
      </c>
    </row>
    <row r="476" spans="1:10" x14ac:dyDescent="0.2">
      <c r="A476" s="2" t="s">
        <v>412</v>
      </c>
      <c r="B476" s="15" t="s">
        <v>15</v>
      </c>
      <c r="C476" s="8" t="s">
        <v>16</v>
      </c>
      <c r="D476" s="13">
        <v>4.3287000000000001E-5</v>
      </c>
      <c r="E476" s="3">
        <v>3.6121999999999997E-5</v>
      </c>
      <c r="F476" s="3">
        <v>8.9991000000000002E-7</v>
      </c>
      <c r="G476" s="3">
        <v>2.1646999999999998E-6</v>
      </c>
      <c r="H476" s="3">
        <v>0</v>
      </c>
      <c r="I476" s="14">
        <v>4.1000999999999999E-6</v>
      </c>
    </row>
    <row r="477" spans="1:10" x14ac:dyDescent="0.2">
      <c r="A477" s="2" t="s">
        <v>413</v>
      </c>
      <c r="B477" s="15" t="s">
        <v>17</v>
      </c>
      <c r="C477" s="8" t="s">
        <v>18</v>
      </c>
      <c r="D477" s="13">
        <v>8.8889999999999997E-7</v>
      </c>
      <c r="E477" s="3">
        <v>8.8752E-7</v>
      </c>
      <c r="F477" s="3">
        <v>1.1281E-10</v>
      </c>
      <c r="G477" s="3">
        <v>5.5784000000000002E-11</v>
      </c>
      <c r="H477" s="3">
        <v>0</v>
      </c>
      <c r="I477" s="14">
        <v>1.2115E-9</v>
      </c>
    </row>
    <row r="478" spans="1:10" x14ac:dyDescent="0.2">
      <c r="A478" s="2" t="s">
        <v>414</v>
      </c>
      <c r="B478" s="15" t="s">
        <v>19</v>
      </c>
      <c r="C478" s="8" t="s">
        <v>20</v>
      </c>
      <c r="D478" s="13">
        <v>0.70272000000000001</v>
      </c>
      <c r="E478" s="3">
        <v>0.50695999999999997</v>
      </c>
      <c r="F478" s="3">
        <v>3.9602999999999999E-2</v>
      </c>
      <c r="G478" s="3">
        <v>1.3814E-2</v>
      </c>
      <c r="H478" s="3">
        <v>0</v>
      </c>
      <c r="I478" s="14">
        <v>0.14235</v>
      </c>
    </row>
    <row r="479" spans="1:10" x14ac:dyDescent="0.2">
      <c r="A479" s="2" t="s">
        <v>415</v>
      </c>
      <c r="B479" s="15" t="s">
        <v>21</v>
      </c>
      <c r="C479" s="8" t="s">
        <v>20</v>
      </c>
      <c r="D479" s="13">
        <v>1.2750999999999999</v>
      </c>
      <c r="E479" s="3">
        <v>0.96811999999999998</v>
      </c>
      <c r="F479" s="3">
        <v>3.9856999999999997E-2</v>
      </c>
      <c r="G479" s="3">
        <v>2.3376999999999998E-2</v>
      </c>
      <c r="H479" s="3">
        <v>0</v>
      </c>
      <c r="I479" s="14">
        <v>0.24376</v>
      </c>
    </row>
    <row r="480" spans="1:10" x14ac:dyDescent="0.2">
      <c r="A480" s="2" t="s">
        <v>416</v>
      </c>
      <c r="B480" s="15" t="s">
        <v>22</v>
      </c>
      <c r="C480" s="8" t="s">
        <v>23</v>
      </c>
      <c r="D480" s="13">
        <v>4.3018000000000001E-2</v>
      </c>
      <c r="E480" s="3">
        <v>4.1716999999999997E-2</v>
      </c>
      <c r="F480" s="3">
        <v>2.5227999999999998E-7</v>
      </c>
      <c r="G480" s="3">
        <v>1.2543999999999999E-3</v>
      </c>
      <c r="H480" s="3">
        <v>0</v>
      </c>
      <c r="I480" s="14">
        <v>4.6689E-5</v>
      </c>
    </row>
    <row r="481" spans="1:9" x14ac:dyDescent="0.2">
      <c r="A481" s="2" t="s">
        <v>417</v>
      </c>
      <c r="B481" s="15" t="s">
        <v>24</v>
      </c>
      <c r="C481" s="8" t="s">
        <v>23</v>
      </c>
      <c r="D481" s="13">
        <v>70.635000000000005</v>
      </c>
      <c r="E481" s="3">
        <v>14.923999999999999</v>
      </c>
      <c r="F481" s="3">
        <v>0.46356000000000003</v>
      </c>
      <c r="G481" s="3">
        <v>2.0811999999999999</v>
      </c>
      <c r="H481" s="3">
        <v>0</v>
      </c>
      <c r="I481" s="14">
        <v>53.165999999999997</v>
      </c>
    </row>
    <row r="482" spans="1:9" ht="13.5" thickBot="1" x14ac:dyDescent="0.25">
      <c r="A482" s="2" t="s">
        <v>418</v>
      </c>
      <c r="B482" s="16" t="s">
        <v>25</v>
      </c>
      <c r="C482" s="17" t="s">
        <v>23</v>
      </c>
      <c r="D482" s="18">
        <v>26.757000000000001</v>
      </c>
      <c r="E482" s="19">
        <v>24.137</v>
      </c>
      <c r="F482" s="19">
        <v>0.11555</v>
      </c>
      <c r="G482" s="19">
        <v>0.8095</v>
      </c>
      <c r="H482" s="19">
        <v>0</v>
      </c>
      <c r="I482" s="20">
        <v>1.6941999999999999</v>
      </c>
    </row>
    <row r="483" spans="1:9" x14ac:dyDescent="0.2">
      <c r="A483" s="2" t="s">
        <v>419</v>
      </c>
      <c r="B483" s="21" t="s">
        <v>26</v>
      </c>
      <c r="C483" s="7" t="s">
        <v>20</v>
      </c>
      <c r="D483" s="22">
        <v>2.6529000000000001E-3</v>
      </c>
      <c r="E483" s="6">
        <v>1.3814999999999999E-3</v>
      </c>
      <c r="F483" s="6">
        <v>5.3117E-5</v>
      </c>
      <c r="G483" s="6">
        <v>-4.6568E-4</v>
      </c>
      <c r="H483" s="6">
        <v>0</v>
      </c>
      <c r="I483" s="23">
        <v>1.684E-3</v>
      </c>
    </row>
    <row r="484" spans="1:9" x14ac:dyDescent="0.2">
      <c r="A484" s="2" t="s">
        <v>420</v>
      </c>
      <c r="B484" s="21" t="s">
        <v>27</v>
      </c>
      <c r="C484" s="8" t="s">
        <v>20</v>
      </c>
      <c r="D484" s="13">
        <v>4.5911E-2</v>
      </c>
      <c r="E484" s="3">
        <v>4.5911E-2</v>
      </c>
      <c r="F484" s="3">
        <v>0</v>
      </c>
      <c r="G484" s="3">
        <v>0</v>
      </c>
      <c r="H484" s="3">
        <v>0</v>
      </c>
      <c r="I484" s="14">
        <v>0</v>
      </c>
    </row>
    <row r="485" spans="1:9" x14ac:dyDescent="0.2">
      <c r="A485" s="2" t="s">
        <v>421</v>
      </c>
      <c r="B485" s="21" t="s">
        <v>28</v>
      </c>
      <c r="C485" s="8" t="s">
        <v>20</v>
      </c>
      <c r="D485" s="13">
        <v>4.8563000000000002E-2</v>
      </c>
      <c r="E485" s="3">
        <v>4.7292000000000001E-2</v>
      </c>
      <c r="F485" s="3">
        <v>5.3117E-5</v>
      </c>
      <c r="G485" s="3">
        <v>-4.6568E-4</v>
      </c>
      <c r="H485" s="3">
        <v>0</v>
      </c>
      <c r="I485" s="14">
        <v>1.684E-3</v>
      </c>
    </row>
    <row r="486" spans="1:9" x14ac:dyDescent="0.2">
      <c r="A486" s="2" t="s">
        <v>422</v>
      </c>
      <c r="B486" s="21" t="s">
        <v>29</v>
      </c>
      <c r="C486" s="8" t="s">
        <v>20</v>
      </c>
      <c r="D486" s="13">
        <v>1.0611999999999999</v>
      </c>
      <c r="E486" s="3">
        <v>0.75921000000000005</v>
      </c>
      <c r="F486" s="3">
        <v>3.9803999999999999E-2</v>
      </c>
      <c r="G486" s="3">
        <v>2.0060999999999999E-2</v>
      </c>
      <c r="H486" s="3">
        <v>0</v>
      </c>
      <c r="I486" s="14">
        <v>0.24207999999999999</v>
      </c>
    </row>
    <row r="487" spans="1:9" x14ac:dyDescent="0.2">
      <c r="A487" s="2" t="s">
        <v>423</v>
      </c>
      <c r="B487" s="21" t="s">
        <v>30</v>
      </c>
      <c r="C487" s="8" t="s">
        <v>20</v>
      </c>
      <c r="D487" s="13">
        <v>0.16539000000000001</v>
      </c>
      <c r="E487" s="3">
        <v>0.16161</v>
      </c>
      <c r="F487" s="3">
        <v>0</v>
      </c>
      <c r="G487" s="3">
        <v>3.7816E-3</v>
      </c>
      <c r="H487" s="3">
        <v>0</v>
      </c>
      <c r="I487" s="14">
        <v>0</v>
      </c>
    </row>
    <row r="488" spans="1:9" x14ac:dyDescent="0.2">
      <c r="A488" s="2" t="s">
        <v>424</v>
      </c>
      <c r="B488" s="21" t="s">
        <v>31</v>
      </c>
      <c r="C488" s="8" t="s">
        <v>20</v>
      </c>
      <c r="D488" s="13">
        <v>1.2265999999999999</v>
      </c>
      <c r="E488" s="3">
        <v>0.92083000000000004</v>
      </c>
      <c r="F488" s="3">
        <v>3.9803999999999999E-2</v>
      </c>
      <c r="G488" s="3">
        <v>2.3843E-2</v>
      </c>
      <c r="H488" s="3">
        <v>0</v>
      </c>
      <c r="I488" s="14">
        <v>0.24207999999999999</v>
      </c>
    </row>
    <row r="489" spans="1:9" x14ac:dyDescent="0.2">
      <c r="A489" s="2" t="s">
        <v>425</v>
      </c>
      <c r="B489" s="21" t="s">
        <v>32</v>
      </c>
      <c r="C489" s="8" t="s">
        <v>33</v>
      </c>
      <c r="D489" s="13">
        <v>3.4194E-3</v>
      </c>
      <c r="E489" s="3">
        <v>3.4194E-3</v>
      </c>
      <c r="F489" s="3">
        <v>0</v>
      </c>
      <c r="G489" s="3">
        <v>0</v>
      </c>
      <c r="H489" s="3">
        <v>0</v>
      </c>
      <c r="I489" s="14">
        <v>0</v>
      </c>
    </row>
    <row r="490" spans="1:9" x14ac:dyDescent="0.2">
      <c r="A490" s="2" t="s">
        <v>426</v>
      </c>
      <c r="B490" s="21" t="s">
        <v>34</v>
      </c>
      <c r="C490" s="8" t="s">
        <v>20</v>
      </c>
      <c r="D490" s="13">
        <v>0</v>
      </c>
      <c r="E490" s="3">
        <v>0</v>
      </c>
      <c r="F490" s="3">
        <v>0</v>
      </c>
      <c r="G490" s="3">
        <v>0</v>
      </c>
      <c r="H490" s="3">
        <v>0</v>
      </c>
      <c r="I490" s="14">
        <v>0</v>
      </c>
    </row>
    <row r="491" spans="1:9" x14ac:dyDescent="0.2">
      <c r="A491" s="2" t="s">
        <v>427</v>
      </c>
      <c r="B491" s="21" t="s">
        <v>35</v>
      </c>
      <c r="C491" s="8" t="s">
        <v>20</v>
      </c>
      <c r="D491" s="13">
        <v>0</v>
      </c>
      <c r="E491" s="3">
        <v>0</v>
      </c>
      <c r="F491" s="3">
        <v>0</v>
      </c>
      <c r="G491" s="3">
        <v>0</v>
      </c>
      <c r="H491" s="3">
        <v>0</v>
      </c>
      <c r="I491" s="14">
        <v>0</v>
      </c>
    </row>
    <row r="492" spans="1:9" x14ac:dyDescent="0.2">
      <c r="A492" s="2" t="s">
        <v>428</v>
      </c>
      <c r="B492" s="21" t="s">
        <v>36</v>
      </c>
      <c r="C492" s="8" t="s">
        <v>33</v>
      </c>
      <c r="D492" s="13">
        <v>0.12670000000000001</v>
      </c>
      <c r="E492" s="3">
        <v>7.571E-2</v>
      </c>
      <c r="F492" s="3">
        <v>0</v>
      </c>
      <c r="G492" s="3">
        <v>1.6448000000000001E-3</v>
      </c>
      <c r="H492" s="3">
        <v>0</v>
      </c>
      <c r="I492" s="14">
        <v>4.9341999999999997E-2</v>
      </c>
    </row>
    <row r="493" spans="1:9" x14ac:dyDescent="0.2">
      <c r="A493" s="2" t="s">
        <v>429</v>
      </c>
      <c r="B493" s="21" t="s">
        <v>37</v>
      </c>
      <c r="C493" s="8" t="s">
        <v>33</v>
      </c>
      <c r="D493" s="13">
        <v>7.7164999999999997E-2</v>
      </c>
      <c r="E493" s="3">
        <v>1.7943000000000001E-2</v>
      </c>
      <c r="F493" s="3">
        <v>1.0016E-4</v>
      </c>
      <c r="G493" s="3">
        <v>4.2087000000000001E-3</v>
      </c>
      <c r="H493" s="3">
        <v>0</v>
      </c>
      <c r="I493" s="14">
        <v>5.4912999999999997E-2</v>
      </c>
    </row>
    <row r="494" spans="1:9" x14ac:dyDescent="0.2">
      <c r="A494" s="2" t="s">
        <v>430</v>
      </c>
      <c r="B494" s="21" t="s">
        <v>38</v>
      </c>
      <c r="C494" s="8" t="s">
        <v>33</v>
      </c>
      <c r="D494" s="13">
        <v>5.8919999999999998E-5</v>
      </c>
      <c r="E494" s="3">
        <v>5.5334000000000002E-5</v>
      </c>
      <c r="F494" s="3">
        <v>7.1333999999999995E-8</v>
      </c>
      <c r="G494" s="3">
        <v>6.3317000000000005E-7</v>
      </c>
      <c r="H494" s="3">
        <v>0</v>
      </c>
      <c r="I494" s="14">
        <v>2.8816999999999999E-6</v>
      </c>
    </row>
    <row r="495" spans="1:9" x14ac:dyDescent="0.2">
      <c r="A495" s="2" t="s">
        <v>431</v>
      </c>
      <c r="B495" s="21" t="s">
        <v>39</v>
      </c>
      <c r="C495" s="8" t="s">
        <v>33</v>
      </c>
      <c r="D495" s="13">
        <v>0</v>
      </c>
      <c r="E495" s="3">
        <v>0</v>
      </c>
      <c r="F495" s="3">
        <v>0</v>
      </c>
      <c r="G495" s="3">
        <v>0</v>
      </c>
      <c r="H495" s="3">
        <v>0</v>
      </c>
      <c r="I495" s="14">
        <v>0</v>
      </c>
    </row>
    <row r="496" spans="1:9" x14ac:dyDescent="0.2">
      <c r="A496" s="2" t="s">
        <v>432</v>
      </c>
      <c r="B496" s="21" t="s">
        <v>40</v>
      </c>
      <c r="C496" s="8" t="s">
        <v>33</v>
      </c>
      <c r="D496" s="13">
        <v>2.9550000000000002E-3</v>
      </c>
      <c r="E496" s="3">
        <v>0</v>
      </c>
      <c r="F496" s="3">
        <v>0</v>
      </c>
      <c r="G496" s="3">
        <v>2.9550000000000002E-3</v>
      </c>
      <c r="H496" s="3">
        <v>0</v>
      </c>
      <c r="I496" s="14">
        <v>0</v>
      </c>
    </row>
    <row r="497" spans="1:10" x14ac:dyDescent="0.2">
      <c r="A497" s="2" t="s">
        <v>433</v>
      </c>
      <c r="B497" s="21" t="s">
        <v>41</v>
      </c>
      <c r="C497" s="8" t="s">
        <v>33</v>
      </c>
      <c r="D497" s="13">
        <v>0</v>
      </c>
      <c r="E497" s="3">
        <v>0</v>
      </c>
      <c r="F497" s="3">
        <v>0</v>
      </c>
      <c r="G497" s="3">
        <v>0</v>
      </c>
      <c r="H497" s="3">
        <v>0</v>
      </c>
      <c r="I497" s="14">
        <v>0</v>
      </c>
    </row>
    <row r="498" spans="1:10" x14ac:dyDescent="0.2">
      <c r="A498" s="2" t="s">
        <v>434</v>
      </c>
      <c r="B498" s="21" t="s">
        <v>42</v>
      </c>
      <c r="C498" s="24" t="s">
        <v>20</v>
      </c>
      <c r="D498" s="13">
        <v>3.2542000000000001E-3</v>
      </c>
      <c r="E498" s="3">
        <v>0</v>
      </c>
      <c r="F498" s="3">
        <v>0</v>
      </c>
      <c r="G498" s="3">
        <v>3.2542000000000001E-3</v>
      </c>
      <c r="H498" s="3">
        <v>0</v>
      </c>
      <c r="I498" s="14">
        <v>0</v>
      </c>
    </row>
    <row r="500" spans="1:10" ht="13.5" thickBot="1" x14ac:dyDescent="0.25">
      <c r="A500" s="1"/>
      <c r="B500" s="1"/>
      <c r="C500" s="1"/>
      <c r="D500" s="112" t="s">
        <v>92</v>
      </c>
      <c r="E500" s="112"/>
      <c r="F500" s="112"/>
      <c r="G500" s="112"/>
      <c r="H500" s="112"/>
      <c r="I500" s="112"/>
      <c r="J500" t="s">
        <v>871</v>
      </c>
    </row>
    <row r="501" spans="1:10" ht="14.25" thickTop="1" thickBot="1" x14ac:dyDescent="0.25">
      <c r="A501" s="1"/>
      <c r="B501" s="4" t="s">
        <v>6</v>
      </c>
      <c r="C501" s="5" t="s">
        <v>0</v>
      </c>
      <c r="D501" s="9" t="s">
        <v>7</v>
      </c>
      <c r="E501" s="10" t="s">
        <v>1</v>
      </c>
      <c r="F501" s="10" t="s">
        <v>2</v>
      </c>
      <c r="G501" s="10" t="s">
        <v>3</v>
      </c>
      <c r="H501" s="10" t="s">
        <v>4</v>
      </c>
      <c r="I501" s="11" t="s">
        <v>5</v>
      </c>
    </row>
    <row r="502" spans="1:10" x14ac:dyDescent="0.2">
      <c r="A502" s="2" t="s">
        <v>165</v>
      </c>
      <c r="B502" s="12" t="s">
        <v>8</v>
      </c>
      <c r="C502" s="8" t="s">
        <v>9</v>
      </c>
      <c r="D502" s="13">
        <v>0.30451</v>
      </c>
      <c r="E502" s="3">
        <v>0.21307999999999999</v>
      </c>
      <c r="F502" s="3">
        <v>4.0854000000000003E-3</v>
      </c>
      <c r="G502" s="3">
        <v>1.7389999999999999E-2</v>
      </c>
      <c r="H502" s="3">
        <v>0</v>
      </c>
      <c r="I502" s="14">
        <v>6.9953000000000001E-2</v>
      </c>
    </row>
    <row r="503" spans="1:10" x14ac:dyDescent="0.2">
      <c r="A503" s="2" t="s">
        <v>166</v>
      </c>
      <c r="B503" s="15" t="s">
        <v>10</v>
      </c>
      <c r="C503" s="8" t="s">
        <v>11</v>
      </c>
      <c r="D503" s="13">
        <v>1.4537E-8</v>
      </c>
      <c r="E503" s="3">
        <v>1.1501E-8</v>
      </c>
      <c r="F503" s="3">
        <v>8.2777999999999993E-12</v>
      </c>
      <c r="G503" s="3">
        <v>2.6562000000000001E-10</v>
      </c>
      <c r="H503" s="3">
        <v>0</v>
      </c>
      <c r="I503" s="14">
        <v>2.7620000000000002E-9</v>
      </c>
    </row>
    <row r="504" spans="1:10" x14ac:dyDescent="0.2">
      <c r="A504" s="2" t="s">
        <v>167</v>
      </c>
      <c r="B504" s="15" t="s">
        <v>12</v>
      </c>
      <c r="C504" s="8" t="s">
        <v>45</v>
      </c>
      <c r="D504" s="13">
        <v>3.7358999999999998E-4</v>
      </c>
      <c r="E504" s="3">
        <v>2.8976000000000002E-4</v>
      </c>
      <c r="F504" s="3">
        <v>1.8359000000000002E-5</v>
      </c>
      <c r="G504" s="3">
        <v>7.7942999999999992E-6</v>
      </c>
      <c r="H504" s="3">
        <v>0</v>
      </c>
      <c r="I504" s="14">
        <v>5.7679999999999997E-5</v>
      </c>
    </row>
    <row r="505" spans="1:10" x14ac:dyDescent="0.2">
      <c r="A505" s="2" t="s">
        <v>168</v>
      </c>
      <c r="B505" s="15" t="s">
        <v>13</v>
      </c>
      <c r="C505" s="8" t="s">
        <v>14</v>
      </c>
      <c r="D505" s="13">
        <v>1.5653999999999999E-4</v>
      </c>
      <c r="E505" s="3">
        <v>8.4770000000000003E-5</v>
      </c>
      <c r="F505" s="3">
        <v>4.2189000000000004E-6</v>
      </c>
      <c r="G505" s="3">
        <v>1.7410000000000001E-5</v>
      </c>
      <c r="H505" s="3">
        <v>0</v>
      </c>
      <c r="I505" s="14">
        <v>5.0138E-5</v>
      </c>
    </row>
    <row r="506" spans="1:10" x14ac:dyDescent="0.2">
      <c r="A506" s="2" t="s">
        <v>169</v>
      </c>
      <c r="B506" s="15" t="s">
        <v>15</v>
      </c>
      <c r="C506" s="8" t="s">
        <v>16</v>
      </c>
      <c r="D506" s="13">
        <v>6.7349999999999997E-5</v>
      </c>
      <c r="E506" s="3">
        <v>5.6595000000000003E-5</v>
      </c>
      <c r="F506" s="3">
        <v>1.3045E-6</v>
      </c>
      <c r="G506" s="3">
        <v>3.5785000000000001E-6</v>
      </c>
      <c r="H506" s="3">
        <v>0</v>
      </c>
      <c r="I506" s="14">
        <v>5.8722000000000003E-6</v>
      </c>
    </row>
    <row r="507" spans="1:10" x14ac:dyDescent="0.2">
      <c r="A507" s="2" t="s">
        <v>170</v>
      </c>
      <c r="B507" s="15" t="s">
        <v>17</v>
      </c>
      <c r="C507" s="8" t="s">
        <v>18</v>
      </c>
      <c r="D507" s="13">
        <v>1.1165E-6</v>
      </c>
      <c r="E507" s="3">
        <v>1.1145000000000001E-6</v>
      </c>
      <c r="F507" s="3">
        <v>1.6353E-10</v>
      </c>
      <c r="G507" s="3">
        <v>8.0575000000000004E-11</v>
      </c>
      <c r="H507" s="3">
        <v>0</v>
      </c>
      <c r="I507" s="14">
        <v>1.7350999999999999E-9</v>
      </c>
    </row>
    <row r="508" spans="1:10" x14ac:dyDescent="0.2">
      <c r="A508" s="2" t="s">
        <v>171</v>
      </c>
      <c r="B508" s="15" t="s">
        <v>19</v>
      </c>
      <c r="C508" s="8" t="s">
        <v>20</v>
      </c>
      <c r="D508" s="13">
        <v>1.0478000000000001</v>
      </c>
      <c r="E508" s="3">
        <v>0.76351999999999998</v>
      </c>
      <c r="F508" s="3">
        <v>5.7410000000000003E-2</v>
      </c>
      <c r="G508" s="3">
        <v>2.3042E-2</v>
      </c>
      <c r="H508" s="3">
        <v>0</v>
      </c>
      <c r="I508" s="14">
        <v>0.20387</v>
      </c>
    </row>
    <row r="509" spans="1:10" x14ac:dyDescent="0.2">
      <c r="A509" s="2" t="s">
        <v>172</v>
      </c>
      <c r="B509" s="15" t="s">
        <v>21</v>
      </c>
      <c r="C509" s="8" t="s">
        <v>20</v>
      </c>
      <c r="D509" s="13">
        <v>1.8526</v>
      </c>
      <c r="E509" s="3">
        <v>1.4085000000000001</v>
      </c>
      <c r="F509" s="3">
        <v>5.7778000000000003E-2</v>
      </c>
      <c r="G509" s="3">
        <v>3.7175E-2</v>
      </c>
      <c r="H509" s="3">
        <v>0</v>
      </c>
      <c r="I509" s="14">
        <v>0.34910999999999998</v>
      </c>
    </row>
    <row r="510" spans="1:10" x14ac:dyDescent="0.2">
      <c r="A510" s="2" t="s">
        <v>173</v>
      </c>
      <c r="B510" s="15" t="s">
        <v>22</v>
      </c>
      <c r="C510" s="8" t="s">
        <v>23</v>
      </c>
      <c r="D510" s="13">
        <v>4.3636000000000001E-2</v>
      </c>
      <c r="E510" s="3">
        <v>4.2294999999999999E-2</v>
      </c>
      <c r="F510" s="3">
        <v>3.6571000000000001E-7</v>
      </c>
      <c r="G510" s="3">
        <v>1.2738000000000001E-3</v>
      </c>
      <c r="H510" s="3">
        <v>0</v>
      </c>
      <c r="I510" s="14">
        <v>6.6867999999999997E-5</v>
      </c>
    </row>
    <row r="511" spans="1:10" x14ac:dyDescent="0.2">
      <c r="A511" s="2" t="s">
        <v>174</v>
      </c>
      <c r="B511" s="15" t="s">
        <v>24</v>
      </c>
      <c r="C511" s="8" t="s">
        <v>23</v>
      </c>
      <c r="D511" s="13">
        <v>104.19</v>
      </c>
      <c r="E511" s="3">
        <v>24.292000000000002</v>
      </c>
      <c r="F511" s="3">
        <v>0.67198999999999998</v>
      </c>
      <c r="G511" s="3">
        <v>3.0827</v>
      </c>
      <c r="H511" s="3">
        <v>0</v>
      </c>
      <c r="I511" s="14">
        <v>76.144999999999996</v>
      </c>
    </row>
    <row r="512" spans="1:10" ht="13.5" thickBot="1" x14ac:dyDescent="0.25">
      <c r="A512" s="2" t="s">
        <v>175</v>
      </c>
      <c r="B512" s="16" t="s">
        <v>25</v>
      </c>
      <c r="C512" s="17" t="s">
        <v>23</v>
      </c>
      <c r="D512" s="18">
        <v>44.347999999999999</v>
      </c>
      <c r="E512" s="19">
        <v>40.386000000000003</v>
      </c>
      <c r="F512" s="19">
        <v>0.16750000000000001</v>
      </c>
      <c r="G512" s="19">
        <v>1.3680000000000001</v>
      </c>
      <c r="H512" s="19">
        <v>0</v>
      </c>
      <c r="I512" s="20">
        <v>2.4264000000000001</v>
      </c>
    </row>
    <row r="513" spans="1:9" x14ac:dyDescent="0.2">
      <c r="A513" s="2" t="s">
        <v>176</v>
      </c>
      <c r="B513" s="21" t="s">
        <v>26</v>
      </c>
      <c r="C513" s="7" t="s">
        <v>20</v>
      </c>
      <c r="D513" s="22">
        <v>-1.9886999999999998E-2</v>
      </c>
      <c r="E513" s="6">
        <v>-2.1635999999999999E-2</v>
      </c>
      <c r="F513" s="6">
        <v>7.6998999999999999E-5</v>
      </c>
      <c r="G513" s="6">
        <v>-7.4021999999999998E-4</v>
      </c>
      <c r="H513" s="6">
        <v>0</v>
      </c>
      <c r="I513" s="23">
        <v>2.4118999999999998E-3</v>
      </c>
    </row>
    <row r="514" spans="1:9" x14ac:dyDescent="0.2">
      <c r="A514" s="2" t="s">
        <v>177</v>
      </c>
      <c r="B514" s="21" t="s">
        <v>27</v>
      </c>
      <c r="C514" s="8" t="s">
        <v>20</v>
      </c>
      <c r="D514" s="13">
        <v>7.6245999999999994E-2</v>
      </c>
      <c r="E514" s="3">
        <v>7.6245999999999994E-2</v>
      </c>
      <c r="F514" s="3">
        <v>0</v>
      </c>
      <c r="G514" s="3">
        <v>0</v>
      </c>
      <c r="H514" s="3">
        <v>0</v>
      </c>
      <c r="I514" s="14">
        <v>0</v>
      </c>
    </row>
    <row r="515" spans="1:9" x14ac:dyDescent="0.2">
      <c r="A515" s="2" t="s">
        <v>178</v>
      </c>
      <c r="B515" s="21" t="s">
        <v>28</v>
      </c>
      <c r="C515" s="8" t="s">
        <v>20</v>
      </c>
      <c r="D515" s="13">
        <v>5.6358999999999999E-2</v>
      </c>
      <c r="E515" s="3">
        <v>5.4609999999999999E-2</v>
      </c>
      <c r="F515" s="3">
        <v>7.6998999999999999E-5</v>
      </c>
      <c r="G515" s="3">
        <v>-7.4021999999999998E-4</v>
      </c>
      <c r="H515" s="3">
        <v>0</v>
      </c>
      <c r="I515" s="14">
        <v>2.4118999999999998E-3</v>
      </c>
    </row>
    <row r="516" spans="1:9" x14ac:dyDescent="0.2">
      <c r="A516" s="2" t="s">
        <v>179</v>
      </c>
      <c r="B516" s="21" t="s">
        <v>29</v>
      </c>
      <c r="C516" s="8" t="s">
        <v>20</v>
      </c>
      <c r="D516" s="13">
        <v>1.5955999999999999</v>
      </c>
      <c r="E516" s="3">
        <v>1.1578999999999999</v>
      </c>
      <c r="F516" s="3">
        <v>5.7701000000000002E-2</v>
      </c>
      <c r="G516" s="3">
        <v>3.3305000000000001E-2</v>
      </c>
      <c r="H516" s="3">
        <v>0</v>
      </c>
      <c r="I516" s="14">
        <v>0.34670000000000001</v>
      </c>
    </row>
    <row r="517" spans="1:9" x14ac:dyDescent="0.2">
      <c r="A517" s="2" t="s">
        <v>180</v>
      </c>
      <c r="B517" s="21" t="s">
        <v>30</v>
      </c>
      <c r="C517" s="8" t="s">
        <v>20</v>
      </c>
      <c r="D517" s="13">
        <v>0.20055999999999999</v>
      </c>
      <c r="E517" s="3">
        <v>0.19595000000000001</v>
      </c>
      <c r="F517" s="3">
        <v>0</v>
      </c>
      <c r="G517" s="3">
        <v>4.6106000000000003E-3</v>
      </c>
      <c r="H517" s="3">
        <v>0</v>
      </c>
      <c r="I517" s="14">
        <v>0</v>
      </c>
    </row>
    <row r="518" spans="1:9" x14ac:dyDescent="0.2">
      <c r="A518" s="2" t="s">
        <v>181</v>
      </c>
      <c r="B518" s="21" t="s">
        <v>31</v>
      </c>
      <c r="C518" s="8" t="s">
        <v>20</v>
      </c>
      <c r="D518" s="13">
        <v>1.7961</v>
      </c>
      <c r="E518" s="3">
        <v>1.3537999999999999</v>
      </c>
      <c r="F518" s="3">
        <v>5.7701000000000002E-2</v>
      </c>
      <c r="G518" s="3">
        <v>3.7914999999999997E-2</v>
      </c>
      <c r="H518" s="3">
        <v>0</v>
      </c>
      <c r="I518" s="14">
        <v>0.34670000000000001</v>
      </c>
    </row>
    <row r="519" spans="1:9" x14ac:dyDescent="0.2">
      <c r="A519" s="2" t="s">
        <v>182</v>
      </c>
      <c r="B519" s="21" t="s">
        <v>32</v>
      </c>
      <c r="C519" s="8" t="s">
        <v>33</v>
      </c>
      <c r="D519" s="13">
        <v>5.5040999999999996E-3</v>
      </c>
      <c r="E519" s="3">
        <v>5.5040999999999996E-3</v>
      </c>
      <c r="F519" s="3">
        <v>0</v>
      </c>
      <c r="G519" s="3">
        <v>0</v>
      </c>
      <c r="H519" s="3">
        <v>0</v>
      </c>
      <c r="I519" s="14">
        <v>0</v>
      </c>
    </row>
    <row r="520" spans="1:9" x14ac:dyDescent="0.2">
      <c r="A520" s="2" t="s">
        <v>183</v>
      </c>
      <c r="B520" s="21" t="s">
        <v>34</v>
      </c>
      <c r="C520" s="8" t="s">
        <v>20</v>
      </c>
      <c r="D520" s="13">
        <v>0</v>
      </c>
      <c r="E520" s="3">
        <v>0</v>
      </c>
      <c r="F520" s="3">
        <v>0</v>
      </c>
      <c r="G520" s="3">
        <v>0</v>
      </c>
      <c r="H520" s="3">
        <v>0</v>
      </c>
      <c r="I520" s="14">
        <v>0</v>
      </c>
    </row>
    <row r="521" spans="1:9" x14ac:dyDescent="0.2">
      <c r="A521" s="2" t="s">
        <v>184</v>
      </c>
      <c r="B521" s="21" t="s">
        <v>35</v>
      </c>
      <c r="C521" s="8" t="s">
        <v>20</v>
      </c>
      <c r="D521" s="13">
        <v>0</v>
      </c>
      <c r="E521" s="3">
        <v>0</v>
      </c>
      <c r="F521" s="3">
        <v>0</v>
      </c>
      <c r="G521" s="3">
        <v>0</v>
      </c>
      <c r="H521" s="3">
        <v>0</v>
      </c>
      <c r="I521" s="14">
        <v>0</v>
      </c>
    </row>
    <row r="522" spans="1:9" x14ac:dyDescent="0.2">
      <c r="A522" s="2" t="s">
        <v>185</v>
      </c>
      <c r="B522" s="21" t="s">
        <v>36</v>
      </c>
      <c r="C522" s="8" t="s">
        <v>33</v>
      </c>
      <c r="D522" s="13">
        <v>0.17374000000000001</v>
      </c>
      <c r="E522" s="3">
        <v>0.10058</v>
      </c>
      <c r="F522" s="3">
        <v>0</v>
      </c>
      <c r="G522" s="3">
        <v>2.4889000000000001E-3</v>
      </c>
      <c r="H522" s="3">
        <v>0</v>
      </c>
      <c r="I522" s="14">
        <v>7.0667999999999995E-2</v>
      </c>
    </row>
    <row r="523" spans="1:9" x14ac:dyDescent="0.2">
      <c r="A523" s="2" t="s">
        <v>186</v>
      </c>
      <c r="B523" s="21" t="s">
        <v>37</v>
      </c>
      <c r="C523" s="8" t="s">
        <v>33</v>
      </c>
      <c r="D523" s="13">
        <v>0.11650000000000001</v>
      </c>
      <c r="E523" s="3">
        <v>3.0438E-2</v>
      </c>
      <c r="F523" s="3">
        <v>1.4519000000000001E-4</v>
      </c>
      <c r="G523" s="3">
        <v>7.2754999999999998E-3</v>
      </c>
      <c r="H523" s="3">
        <v>0</v>
      </c>
      <c r="I523" s="14">
        <v>7.8645999999999994E-2</v>
      </c>
    </row>
    <row r="524" spans="1:9" x14ac:dyDescent="0.2">
      <c r="A524" s="2" t="s">
        <v>187</v>
      </c>
      <c r="B524" s="21" t="s">
        <v>38</v>
      </c>
      <c r="C524" s="8" t="s">
        <v>33</v>
      </c>
      <c r="D524" s="13">
        <v>6.2601999999999995E-5</v>
      </c>
      <c r="E524" s="3">
        <v>5.7986999999999999E-5</v>
      </c>
      <c r="F524" s="3">
        <v>1.0341E-7</v>
      </c>
      <c r="G524" s="3">
        <v>3.8396000000000001E-7</v>
      </c>
      <c r="H524" s="3">
        <v>0</v>
      </c>
      <c r="I524" s="14">
        <v>4.1272000000000001E-6</v>
      </c>
    </row>
    <row r="525" spans="1:9" x14ac:dyDescent="0.2">
      <c r="A525" s="2" t="s">
        <v>188</v>
      </c>
      <c r="B525" s="21" t="s">
        <v>39</v>
      </c>
      <c r="C525" s="8" t="s">
        <v>33</v>
      </c>
      <c r="D525" s="13">
        <v>0</v>
      </c>
      <c r="E525" s="3">
        <v>0</v>
      </c>
      <c r="F525" s="3">
        <v>0</v>
      </c>
      <c r="G525" s="3">
        <v>0</v>
      </c>
      <c r="H525" s="3">
        <v>0</v>
      </c>
      <c r="I525" s="14">
        <v>0</v>
      </c>
    </row>
    <row r="526" spans="1:9" x14ac:dyDescent="0.2">
      <c r="A526" s="2" t="s">
        <v>189</v>
      </c>
      <c r="B526" s="21" t="s">
        <v>40</v>
      </c>
      <c r="C526" s="8" t="s">
        <v>33</v>
      </c>
      <c r="D526" s="13">
        <v>4.3359999999999996E-3</v>
      </c>
      <c r="E526" s="3">
        <v>0</v>
      </c>
      <c r="F526" s="3">
        <v>0</v>
      </c>
      <c r="G526" s="3">
        <v>4.3359999999999996E-3</v>
      </c>
      <c r="H526" s="3">
        <v>0</v>
      </c>
      <c r="I526" s="14">
        <v>0</v>
      </c>
    </row>
    <row r="527" spans="1:9" x14ac:dyDescent="0.2">
      <c r="A527" s="2" t="s">
        <v>190</v>
      </c>
      <c r="B527" s="21" t="s">
        <v>41</v>
      </c>
      <c r="C527" s="8" t="s">
        <v>33</v>
      </c>
      <c r="D527" s="13">
        <v>0</v>
      </c>
      <c r="E527" s="3">
        <v>0</v>
      </c>
      <c r="F527" s="3">
        <v>0</v>
      </c>
      <c r="G527" s="3">
        <v>0</v>
      </c>
      <c r="H527" s="3">
        <v>0</v>
      </c>
      <c r="I527" s="14">
        <v>0</v>
      </c>
    </row>
    <row r="528" spans="1:9" ht="13.5" thickBot="1" x14ac:dyDescent="0.25">
      <c r="A528" s="2" t="s">
        <v>191</v>
      </c>
      <c r="B528" s="21" t="s">
        <v>42</v>
      </c>
      <c r="C528" s="24" t="s">
        <v>20</v>
      </c>
      <c r="D528" s="72">
        <v>5.4895999999999999E-3</v>
      </c>
      <c r="E528" s="73">
        <v>0</v>
      </c>
      <c r="F528" s="73">
        <v>0</v>
      </c>
      <c r="G528" s="73">
        <v>5.4895999999999999E-3</v>
      </c>
      <c r="H528" s="73">
        <v>0</v>
      </c>
      <c r="I528" s="74">
        <v>0</v>
      </c>
    </row>
    <row r="529" spans="1:10" ht="13.5" thickTop="1" x14ac:dyDescent="0.2"/>
    <row r="530" spans="1:10" ht="13.5" thickBot="1" x14ac:dyDescent="0.25">
      <c r="A530" s="1"/>
      <c r="B530" s="1"/>
      <c r="C530" s="1"/>
      <c r="D530" s="112" t="s">
        <v>94</v>
      </c>
      <c r="E530" s="112"/>
      <c r="F530" s="112"/>
      <c r="G530" s="112"/>
      <c r="H530" s="112"/>
      <c r="I530" s="112"/>
      <c r="J530" t="s">
        <v>872</v>
      </c>
    </row>
    <row r="531" spans="1:10" ht="14.25" thickTop="1" thickBot="1" x14ac:dyDescent="0.25">
      <c r="A531" s="1"/>
      <c r="B531" s="4" t="s">
        <v>6</v>
      </c>
      <c r="C531" s="5" t="s">
        <v>0</v>
      </c>
      <c r="D531" s="9" t="s">
        <v>7</v>
      </c>
      <c r="E531" s="10" t="s">
        <v>1</v>
      </c>
      <c r="F531" s="10" t="s">
        <v>2</v>
      </c>
      <c r="G531" s="10" t="s">
        <v>3</v>
      </c>
      <c r="H531" s="10" t="s">
        <v>4</v>
      </c>
      <c r="I531" s="11" t="s">
        <v>5</v>
      </c>
    </row>
    <row r="532" spans="1:10" x14ac:dyDescent="0.2">
      <c r="A532" s="2" t="s">
        <v>435</v>
      </c>
      <c r="B532" s="12" t="s">
        <v>8</v>
      </c>
      <c r="C532" s="8" t="s">
        <v>9</v>
      </c>
      <c r="D532" s="13">
        <v>0.36586000000000002</v>
      </c>
      <c r="E532" s="3">
        <v>0.26532</v>
      </c>
      <c r="F532" s="3">
        <v>4.5405999999999997E-3</v>
      </c>
      <c r="G532" s="3">
        <v>2.1419000000000001E-2</v>
      </c>
      <c r="H532" s="3">
        <v>0</v>
      </c>
      <c r="I532" s="14">
        <v>7.4574000000000001E-2</v>
      </c>
    </row>
    <row r="533" spans="1:10" x14ac:dyDescent="0.2">
      <c r="A533" s="2" t="s">
        <v>436</v>
      </c>
      <c r="B533" s="15" t="s">
        <v>10</v>
      </c>
      <c r="C533" s="8" t="s">
        <v>11</v>
      </c>
      <c r="D533" s="13">
        <v>1.9645000000000002E-8</v>
      </c>
      <c r="E533" s="3">
        <v>1.6379000000000001E-8</v>
      </c>
      <c r="F533" s="3">
        <v>9.2002000000000003E-12</v>
      </c>
      <c r="G533" s="3">
        <v>3.1226000000000002E-10</v>
      </c>
      <c r="H533" s="3">
        <v>0</v>
      </c>
      <c r="I533" s="14">
        <v>2.9444999999999999E-9</v>
      </c>
    </row>
    <row r="534" spans="1:10" x14ac:dyDescent="0.2">
      <c r="A534" s="2" t="s">
        <v>437</v>
      </c>
      <c r="B534" s="15" t="s">
        <v>12</v>
      </c>
      <c r="C534" s="8" t="s">
        <v>45</v>
      </c>
      <c r="D534" s="13">
        <v>4.4532000000000003E-4</v>
      </c>
      <c r="E534" s="3">
        <v>3.5764999999999999E-4</v>
      </c>
      <c r="F534" s="3">
        <v>2.0404E-5</v>
      </c>
      <c r="G534" s="3">
        <v>5.7779000000000002E-6</v>
      </c>
      <c r="H534" s="3">
        <v>0</v>
      </c>
      <c r="I534" s="14">
        <v>6.1490999999999998E-5</v>
      </c>
    </row>
    <row r="535" spans="1:10" x14ac:dyDescent="0.2">
      <c r="A535" s="2" t="s">
        <v>438</v>
      </c>
      <c r="B535" s="15" t="s">
        <v>13</v>
      </c>
      <c r="C535" s="8" t="s">
        <v>14</v>
      </c>
      <c r="D535" s="13">
        <v>1.8563E-4</v>
      </c>
      <c r="E535" s="3">
        <v>1.0620000000000001E-4</v>
      </c>
      <c r="F535" s="3">
        <v>4.6890000000000003E-6</v>
      </c>
      <c r="G535" s="3">
        <v>2.1287000000000001E-5</v>
      </c>
      <c r="H535" s="3">
        <v>0</v>
      </c>
      <c r="I535" s="14">
        <v>5.3449999999999998E-5</v>
      </c>
    </row>
    <row r="536" spans="1:10" x14ac:dyDescent="0.2">
      <c r="A536" s="2" t="s">
        <v>439</v>
      </c>
      <c r="B536" s="15" t="s">
        <v>15</v>
      </c>
      <c r="C536" s="8" t="s">
        <v>16</v>
      </c>
      <c r="D536" s="13">
        <v>8.1199000000000006E-5</v>
      </c>
      <c r="E536" s="3">
        <v>6.9290999999999998E-5</v>
      </c>
      <c r="F536" s="3">
        <v>1.4499000000000001E-6</v>
      </c>
      <c r="G536" s="3">
        <v>4.1980999999999997E-6</v>
      </c>
      <c r="H536" s="3">
        <v>0</v>
      </c>
      <c r="I536" s="14">
        <v>6.2601000000000004E-6</v>
      </c>
    </row>
    <row r="537" spans="1:10" x14ac:dyDescent="0.2">
      <c r="A537" s="2" t="s">
        <v>440</v>
      </c>
      <c r="B537" s="15" t="s">
        <v>17</v>
      </c>
      <c r="C537" s="8" t="s">
        <v>18</v>
      </c>
      <c r="D537" s="13">
        <v>1.6327000000000001E-6</v>
      </c>
      <c r="E537" s="3">
        <v>1.6305999999999999E-6</v>
      </c>
      <c r="F537" s="3">
        <v>1.8174999999999999E-10</v>
      </c>
      <c r="G537" s="3">
        <v>8.0897999999999996E-11</v>
      </c>
      <c r="H537" s="3">
        <v>0</v>
      </c>
      <c r="I537" s="14">
        <v>1.8496999999999999E-9</v>
      </c>
    </row>
    <row r="538" spans="1:10" x14ac:dyDescent="0.2">
      <c r="A538" s="2" t="s">
        <v>441</v>
      </c>
      <c r="B538" s="15" t="s">
        <v>19</v>
      </c>
      <c r="C538" s="8" t="s">
        <v>20</v>
      </c>
      <c r="D538" s="13">
        <v>1.2854000000000001</v>
      </c>
      <c r="E538" s="3">
        <v>0.9829</v>
      </c>
      <c r="F538" s="3">
        <v>6.3806000000000002E-2</v>
      </c>
      <c r="G538" s="3">
        <v>2.1387E-2</v>
      </c>
      <c r="H538" s="3">
        <v>0</v>
      </c>
      <c r="I538" s="14">
        <v>0.21734000000000001</v>
      </c>
    </row>
    <row r="539" spans="1:10" x14ac:dyDescent="0.2">
      <c r="A539" s="2" t="s">
        <v>442</v>
      </c>
      <c r="B539" s="15" t="s">
        <v>21</v>
      </c>
      <c r="C539" s="8" t="s">
        <v>20</v>
      </c>
      <c r="D539" s="13">
        <v>2.4173</v>
      </c>
      <c r="E539" s="3">
        <v>1.9427000000000001</v>
      </c>
      <c r="F539" s="3">
        <v>6.4215999999999995E-2</v>
      </c>
      <c r="G539" s="3">
        <v>3.8237E-2</v>
      </c>
      <c r="H539" s="3">
        <v>0</v>
      </c>
      <c r="I539" s="14">
        <v>0.37218000000000001</v>
      </c>
    </row>
    <row r="540" spans="1:10" x14ac:dyDescent="0.2">
      <c r="A540" s="2" t="s">
        <v>443</v>
      </c>
      <c r="B540" s="15" t="s">
        <v>22</v>
      </c>
      <c r="C540" s="8" t="s">
        <v>23</v>
      </c>
      <c r="D540" s="13">
        <v>8.5446999999999995E-2</v>
      </c>
      <c r="E540" s="3">
        <v>8.2882999999999998E-2</v>
      </c>
      <c r="F540" s="3">
        <v>4.0646E-7</v>
      </c>
      <c r="G540" s="3">
        <v>2.4921000000000001E-3</v>
      </c>
      <c r="H540" s="3">
        <v>0</v>
      </c>
      <c r="I540" s="14">
        <v>7.1285000000000006E-5</v>
      </c>
    </row>
    <row r="541" spans="1:10" x14ac:dyDescent="0.2">
      <c r="A541" s="2" t="s">
        <v>444</v>
      </c>
      <c r="B541" s="15" t="s">
        <v>24</v>
      </c>
      <c r="C541" s="8" t="s">
        <v>23</v>
      </c>
      <c r="D541" s="13">
        <v>120.31</v>
      </c>
      <c r="E541" s="3">
        <v>34.841000000000001</v>
      </c>
      <c r="F541" s="3">
        <v>0.74685999999999997</v>
      </c>
      <c r="G541" s="3">
        <v>3.5470999999999999</v>
      </c>
      <c r="H541" s="3">
        <v>0</v>
      </c>
      <c r="I541" s="14">
        <v>81.174999999999997</v>
      </c>
    </row>
    <row r="542" spans="1:10" ht="13.5" thickBot="1" x14ac:dyDescent="0.25">
      <c r="A542" s="2" t="s">
        <v>445</v>
      </c>
      <c r="B542" s="16" t="s">
        <v>25</v>
      </c>
      <c r="C542" s="17" t="s">
        <v>23</v>
      </c>
      <c r="D542" s="18">
        <v>54.124000000000002</v>
      </c>
      <c r="E542" s="19">
        <v>49.710999999999999</v>
      </c>
      <c r="F542" s="19">
        <v>0.18617</v>
      </c>
      <c r="G542" s="19">
        <v>1.6406000000000001</v>
      </c>
      <c r="H542" s="19">
        <v>0</v>
      </c>
      <c r="I542" s="20">
        <v>2.5867</v>
      </c>
    </row>
    <row r="543" spans="1:10" x14ac:dyDescent="0.2">
      <c r="A543" s="2" t="s">
        <v>446</v>
      </c>
      <c r="B543" s="21" t="s">
        <v>26</v>
      </c>
      <c r="C543" s="7" t="s">
        <v>20</v>
      </c>
      <c r="D543" s="22">
        <v>5.3610000000000003E-3</v>
      </c>
      <c r="E543" s="6">
        <v>4.2287000000000002E-3</v>
      </c>
      <c r="F543" s="6">
        <v>8.5578E-5</v>
      </c>
      <c r="G543" s="6">
        <v>-1.5245E-3</v>
      </c>
      <c r="H543" s="6">
        <v>0</v>
      </c>
      <c r="I543" s="23">
        <v>2.5712E-3</v>
      </c>
    </row>
    <row r="544" spans="1:10" x14ac:dyDescent="0.2">
      <c r="A544" s="2" t="s">
        <v>447</v>
      </c>
      <c r="B544" s="21" t="s">
        <v>27</v>
      </c>
      <c r="C544" s="8" t="s">
        <v>20</v>
      </c>
      <c r="D544" s="13">
        <v>9.6806000000000003E-2</v>
      </c>
      <c r="E544" s="3">
        <v>9.6806000000000003E-2</v>
      </c>
      <c r="F544" s="3">
        <v>0</v>
      </c>
      <c r="G544" s="3">
        <v>0</v>
      </c>
      <c r="H544" s="3">
        <v>0</v>
      </c>
      <c r="I544" s="14">
        <v>0</v>
      </c>
    </row>
    <row r="545" spans="1:10" x14ac:dyDescent="0.2">
      <c r="A545" s="2" t="s">
        <v>448</v>
      </c>
      <c r="B545" s="21" t="s">
        <v>28</v>
      </c>
      <c r="C545" s="8" t="s">
        <v>20</v>
      </c>
      <c r="D545" s="13">
        <v>0.10216</v>
      </c>
      <c r="E545" s="3">
        <v>0.10102999999999999</v>
      </c>
      <c r="F545" s="3">
        <v>8.5578E-5</v>
      </c>
      <c r="G545" s="3">
        <v>-1.5245E-3</v>
      </c>
      <c r="H545" s="3">
        <v>0</v>
      </c>
      <c r="I545" s="14">
        <v>2.5712E-3</v>
      </c>
    </row>
    <row r="546" spans="1:10" x14ac:dyDescent="0.2">
      <c r="A546" s="2" t="s">
        <v>449</v>
      </c>
      <c r="B546" s="21" t="s">
        <v>29</v>
      </c>
      <c r="C546" s="8" t="s">
        <v>20</v>
      </c>
      <c r="D546" s="13">
        <v>2.0470000000000002</v>
      </c>
      <c r="E546" s="3">
        <v>1.5788</v>
      </c>
      <c r="F546" s="3">
        <v>6.4130000000000006E-2</v>
      </c>
      <c r="G546" s="3">
        <v>3.4447999999999999E-2</v>
      </c>
      <c r="H546" s="3">
        <v>0</v>
      </c>
      <c r="I546" s="14">
        <v>0.36959999999999998</v>
      </c>
    </row>
    <row r="547" spans="1:10" x14ac:dyDescent="0.2">
      <c r="A547" s="2" t="s">
        <v>450</v>
      </c>
      <c r="B547" s="21" t="s">
        <v>30</v>
      </c>
      <c r="C547" s="8" t="s">
        <v>20</v>
      </c>
      <c r="D547" s="13">
        <v>0.26811000000000001</v>
      </c>
      <c r="E547" s="3">
        <v>0.26279999999999998</v>
      </c>
      <c r="F547" s="3">
        <v>0</v>
      </c>
      <c r="G547" s="3">
        <v>5.313E-3</v>
      </c>
      <c r="H547" s="3">
        <v>0</v>
      </c>
      <c r="I547" s="14">
        <v>0</v>
      </c>
    </row>
    <row r="548" spans="1:10" x14ac:dyDescent="0.2">
      <c r="A548" s="2" t="s">
        <v>451</v>
      </c>
      <c r="B548" s="21" t="s">
        <v>31</v>
      </c>
      <c r="C548" s="8" t="s">
        <v>20</v>
      </c>
      <c r="D548" s="13">
        <v>2.3151000000000002</v>
      </c>
      <c r="E548" s="3">
        <v>1.8415999999999999</v>
      </c>
      <c r="F548" s="3">
        <v>6.4130000000000006E-2</v>
      </c>
      <c r="G548" s="3">
        <v>3.9760999999999998E-2</v>
      </c>
      <c r="H548" s="3">
        <v>0</v>
      </c>
      <c r="I548" s="14">
        <v>0.36959999999999998</v>
      </c>
    </row>
    <row r="549" spans="1:10" x14ac:dyDescent="0.2">
      <c r="A549" s="2" t="s">
        <v>452</v>
      </c>
      <c r="B549" s="21" t="s">
        <v>32</v>
      </c>
      <c r="C549" s="8" t="s">
        <v>33</v>
      </c>
      <c r="D549" s="13">
        <v>7.3695000000000002E-3</v>
      </c>
      <c r="E549" s="3">
        <v>7.3695000000000002E-3</v>
      </c>
      <c r="F549" s="3">
        <v>0</v>
      </c>
      <c r="G549" s="3">
        <v>0</v>
      </c>
      <c r="H549" s="3">
        <v>0</v>
      </c>
      <c r="I549" s="14">
        <v>0</v>
      </c>
    </row>
    <row r="550" spans="1:10" x14ac:dyDescent="0.2">
      <c r="A550" s="2" t="s">
        <v>453</v>
      </c>
      <c r="B550" s="21" t="s">
        <v>34</v>
      </c>
      <c r="C550" s="8" t="s">
        <v>20</v>
      </c>
      <c r="D550" s="13">
        <v>0</v>
      </c>
      <c r="E550" s="3">
        <v>0</v>
      </c>
      <c r="F550" s="3">
        <v>0</v>
      </c>
      <c r="G550" s="3">
        <v>0</v>
      </c>
      <c r="H550" s="3">
        <v>0</v>
      </c>
      <c r="I550" s="14">
        <v>0</v>
      </c>
    </row>
    <row r="551" spans="1:10" x14ac:dyDescent="0.2">
      <c r="A551" s="2" t="s">
        <v>454</v>
      </c>
      <c r="B551" s="21" t="s">
        <v>35</v>
      </c>
      <c r="C551" s="8" t="s">
        <v>20</v>
      </c>
      <c r="D551" s="13">
        <v>0</v>
      </c>
      <c r="E551" s="3">
        <v>0</v>
      </c>
      <c r="F551" s="3">
        <v>0</v>
      </c>
      <c r="G551" s="3">
        <v>0</v>
      </c>
      <c r="H551" s="3">
        <v>0</v>
      </c>
      <c r="I551" s="14">
        <v>0</v>
      </c>
    </row>
    <row r="552" spans="1:10" x14ac:dyDescent="0.2">
      <c r="A552" s="2" t="s">
        <v>455</v>
      </c>
      <c r="B552" s="21" t="s">
        <v>36</v>
      </c>
      <c r="C552" s="8" t="s">
        <v>33</v>
      </c>
      <c r="D552" s="13">
        <v>0.22746</v>
      </c>
      <c r="E552" s="3">
        <v>0.14926</v>
      </c>
      <c r="F552" s="3">
        <v>0</v>
      </c>
      <c r="G552" s="3">
        <v>2.8681000000000002E-3</v>
      </c>
      <c r="H552" s="3">
        <v>0</v>
      </c>
      <c r="I552" s="14">
        <v>7.5336E-2</v>
      </c>
    </row>
    <row r="553" spans="1:10" x14ac:dyDescent="0.2">
      <c r="A553" s="2" t="s">
        <v>456</v>
      </c>
      <c r="B553" s="21" t="s">
        <v>37</v>
      </c>
      <c r="C553" s="8" t="s">
        <v>33</v>
      </c>
      <c r="D553" s="13">
        <v>0.13816999999999999</v>
      </c>
      <c r="E553" s="3">
        <v>4.6483999999999998E-2</v>
      </c>
      <c r="F553" s="3">
        <v>1.6135999999999999E-4</v>
      </c>
      <c r="G553" s="3">
        <v>7.6817999999999999E-3</v>
      </c>
      <c r="H553" s="3">
        <v>0</v>
      </c>
      <c r="I553" s="14">
        <v>8.3840999999999999E-2</v>
      </c>
    </row>
    <row r="554" spans="1:10" x14ac:dyDescent="0.2">
      <c r="A554" s="2" t="s">
        <v>457</v>
      </c>
      <c r="B554" s="21" t="s">
        <v>38</v>
      </c>
      <c r="C554" s="8" t="s">
        <v>33</v>
      </c>
      <c r="D554" s="13">
        <v>1.1674E-4</v>
      </c>
      <c r="E554" s="3">
        <v>1.1132E-4</v>
      </c>
      <c r="F554" s="3">
        <v>1.1493E-7</v>
      </c>
      <c r="G554" s="3">
        <v>9.1007999999999995E-7</v>
      </c>
      <c r="H554" s="3">
        <v>0</v>
      </c>
      <c r="I554" s="14">
        <v>4.3999E-6</v>
      </c>
    </row>
    <row r="555" spans="1:10" x14ac:dyDescent="0.2">
      <c r="A555" s="2" t="s">
        <v>458</v>
      </c>
      <c r="B555" s="21" t="s">
        <v>39</v>
      </c>
      <c r="C555" s="8" t="s">
        <v>33</v>
      </c>
      <c r="D555" s="13">
        <v>0</v>
      </c>
      <c r="E555" s="3">
        <v>0</v>
      </c>
      <c r="F555" s="3">
        <v>0</v>
      </c>
      <c r="G555" s="3">
        <v>0</v>
      </c>
      <c r="H555" s="3">
        <v>0</v>
      </c>
      <c r="I555" s="14">
        <v>0</v>
      </c>
    </row>
    <row r="556" spans="1:10" x14ac:dyDescent="0.2">
      <c r="A556" s="2" t="s">
        <v>459</v>
      </c>
      <c r="B556" s="21" t="s">
        <v>40</v>
      </c>
      <c r="C556" s="8" t="s">
        <v>33</v>
      </c>
      <c r="D556" s="13">
        <v>6.3810000000000004E-3</v>
      </c>
      <c r="E556" s="3">
        <v>0</v>
      </c>
      <c r="F556" s="3">
        <v>0</v>
      </c>
      <c r="G556" s="3">
        <v>6.3810000000000004E-3</v>
      </c>
      <c r="H556" s="3">
        <v>0</v>
      </c>
      <c r="I556" s="14">
        <v>0</v>
      </c>
    </row>
    <row r="557" spans="1:10" x14ac:dyDescent="0.2">
      <c r="A557" s="2" t="s">
        <v>460</v>
      </c>
      <c r="B557" s="21" t="s">
        <v>41</v>
      </c>
      <c r="C557" s="8" t="s">
        <v>33</v>
      </c>
      <c r="D557" s="13">
        <v>0</v>
      </c>
      <c r="E557" s="3">
        <v>0</v>
      </c>
      <c r="F557" s="3">
        <v>0</v>
      </c>
      <c r="G557" s="3">
        <v>0</v>
      </c>
      <c r="H557" s="3">
        <v>0</v>
      </c>
      <c r="I557" s="14">
        <v>0</v>
      </c>
    </row>
    <row r="558" spans="1:10" x14ac:dyDescent="0.2">
      <c r="A558" s="2" t="s">
        <v>461</v>
      </c>
      <c r="B558" s="21" t="s">
        <v>42</v>
      </c>
      <c r="C558" s="24" t="s">
        <v>20</v>
      </c>
      <c r="D558" s="13">
        <v>6.783E-3</v>
      </c>
      <c r="E558" s="3">
        <v>0</v>
      </c>
      <c r="F558" s="3">
        <v>0</v>
      </c>
      <c r="G558" s="3">
        <v>6.783E-3</v>
      </c>
      <c r="H558" s="3">
        <v>0</v>
      </c>
      <c r="I558" s="14">
        <v>0</v>
      </c>
    </row>
    <row r="560" spans="1:10" ht="13.5" thickBot="1" x14ac:dyDescent="0.25">
      <c r="A560" s="1"/>
      <c r="B560" s="1"/>
      <c r="C560" s="1"/>
      <c r="D560" s="112" t="s">
        <v>96</v>
      </c>
      <c r="E560" s="112"/>
      <c r="F560" s="112"/>
      <c r="G560" s="112"/>
      <c r="H560" s="112"/>
      <c r="I560" s="112"/>
      <c r="J560" t="s">
        <v>873</v>
      </c>
    </row>
    <row r="561" spans="1:9" ht="14.25" thickTop="1" thickBot="1" x14ac:dyDescent="0.25">
      <c r="A561" s="1"/>
      <c r="B561" s="4" t="s">
        <v>6</v>
      </c>
      <c r="C561" s="5" t="s">
        <v>0</v>
      </c>
      <c r="D561" s="9" t="s">
        <v>7</v>
      </c>
      <c r="E561" s="10" t="s">
        <v>1</v>
      </c>
      <c r="F561" s="10" t="s">
        <v>2</v>
      </c>
      <c r="G561" s="10" t="s">
        <v>3</v>
      </c>
      <c r="H561" s="10" t="s">
        <v>4</v>
      </c>
      <c r="I561" s="11" t="s">
        <v>5</v>
      </c>
    </row>
    <row r="562" spans="1:9" x14ac:dyDescent="0.2">
      <c r="A562" s="2" t="s">
        <v>462</v>
      </c>
      <c r="B562" s="12" t="s">
        <v>8</v>
      </c>
      <c r="C562" s="8" t="s">
        <v>9</v>
      </c>
      <c r="D562" s="13">
        <v>0.39650999999999997</v>
      </c>
      <c r="E562" s="3">
        <v>0.26939999999999997</v>
      </c>
      <c r="F562" s="3">
        <v>5.6464999999999996E-3</v>
      </c>
      <c r="G562" s="3">
        <v>2.0070000000000001E-2</v>
      </c>
      <c r="H562" s="3">
        <v>0</v>
      </c>
      <c r="I562" s="14">
        <v>0.1014</v>
      </c>
    </row>
    <row r="563" spans="1:9" x14ac:dyDescent="0.2">
      <c r="A563" s="2" t="s">
        <v>463</v>
      </c>
      <c r="B563" s="15" t="s">
        <v>10</v>
      </c>
      <c r="C563" s="8" t="s">
        <v>11</v>
      </c>
      <c r="D563" s="13">
        <v>5.0087999999999998E-8</v>
      </c>
      <c r="E563" s="3">
        <v>4.4771999999999999E-8</v>
      </c>
      <c r="F563" s="3">
        <v>1.1441E-11</v>
      </c>
      <c r="G563" s="3">
        <v>1.3011E-9</v>
      </c>
      <c r="H563" s="3">
        <v>0</v>
      </c>
      <c r="I563" s="14">
        <v>4.0035999999999997E-9</v>
      </c>
    </row>
    <row r="564" spans="1:9" x14ac:dyDescent="0.2">
      <c r="A564" s="2" t="s">
        <v>464</v>
      </c>
      <c r="B564" s="15" t="s">
        <v>12</v>
      </c>
      <c r="C564" s="8" t="s">
        <v>45</v>
      </c>
      <c r="D564" s="13">
        <v>5.6700000000000001E-4</v>
      </c>
      <c r="E564" s="3">
        <v>4.4459000000000002E-4</v>
      </c>
      <c r="F564" s="3">
        <v>2.5374000000000001E-5</v>
      </c>
      <c r="G564" s="3">
        <v>1.3427E-5</v>
      </c>
      <c r="H564" s="3">
        <v>0</v>
      </c>
      <c r="I564" s="14">
        <v>8.3607000000000001E-5</v>
      </c>
    </row>
    <row r="565" spans="1:9" x14ac:dyDescent="0.2">
      <c r="A565" s="2" t="s">
        <v>465</v>
      </c>
      <c r="B565" s="15" t="s">
        <v>13</v>
      </c>
      <c r="C565" s="8" t="s">
        <v>14</v>
      </c>
      <c r="D565" s="13">
        <v>1.775E-4</v>
      </c>
      <c r="E565" s="3">
        <v>8.0971999999999997E-5</v>
      </c>
      <c r="F565" s="3">
        <v>5.8309999999999997E-6</v>
      </c>
      <c r="G565" s="3">
        <v>1.802E-5</v>
      </c>
      <c r="H565" s="3">
        <v>0</v>
      </c>
      <c r="I565" s="14">
        <v>7.2675000000000005E-5</v>
      </c>
    </row>
    <row r="566" spans="1:9" x14ac:dyDescent="0.2">
      <c r="A566" s="2" t="s">
        <v>466</v>
      </c>
      <c r="B566" s="15" t="s">
        <v>15</v>
      </c>
      <c r="C566" s="8" t="s">
        <v>16</v>
      </c>
      <c r="D566" s="13">
        <v>7.8757999999999994E-5</v>
      </c>
      <c r="E566" s="3">
        <v>6.4533E-5</v>
      </c>
      <c r="F566" s="3">
        <v>1.8029999999999999E-6</v>
      </c>
      <c r="G566" s="3">
        <v>3.9106999999999997E-6</v>
      </c>
      <c r="H566" s="3">
        <v>0</v>
      </c>
      <c r="I566" s="14">
        <v>8.5117000000000002E-6</v>
      </c>
    </row>
    <row r="567" spans="1:9" x14ac:dyDescent="0.2">
      <c r="A567" s="2" t="s">
        <v>467</v>
      </c>
      <c r="B567" s="15" t="s">
        <v>17</v>
      </c>
      <c r="C567" s="8" t="s">
        <v>18</v>
      </c>
      <c r="D567" s="13">
        <v>1.1524E-6</v>
      </c>
      <c r="E567" s="3">
        <v>1.1485999999999999E-6</v>
      </c>
      <c r="F567" s="3">
        <v>2.2601E-10</v>
      </c>
      <c r="G567" s="3">
        <v>1.1274000000000001E-9</v>
      </c>
      <c r="H567" s="3">
        <v>0</v>
      </c>
      <c r="I567" s="14">
        <v>2.5150000000000001E-9</v>
      </c>
    </row>
    <row r="568" spans="1:9" x14ac:dyDescent="0.2">
      <c r="A568" s="2" t="s">
        <v>468</v>
      </c>
      <c r="B568" s="15" t="s">
        <v>19</v>
      </c>
      <c r="C568" s="8" t="s">
        <v>20</v>
      </c>
      <c r="D568" s="13">
        <v>3.6154000000000002</v>
      </c>
      <c r="E568" s="3">
        <v>3.1427</v>
      </c>
      <c r="F568" s="3">
        <v>7.9347000000000001E-2</v>
      </c>
      <c r="G568" s="3">
        <v>9.7822999999999993E-2</v>
      </c>
      <c r="H568" s="3">
        <v>0</v>
      </c>
      <c r="I568" s="14">
        <v>0.29550999999999999</v>
      </c>
    </row>
    <row r="569" spans="1:9" x14ac:dyDescent="0.2">
      <c r="A569" s="2" t="s">
        <v>469</v>
      </c>
      <c r="B569" s="15" t="s">
        <v>21</v>
      </c>
      <c r="C569" s="8" t="s">
        <v>20</v>
      </c>
      <c r="D569" s="13">
        <v>15.369</v>
      </c>
      <c r="E569" s="3">
        <v>14.352</v>
      </c>
      <c r="F569" s="3">
        <v>7.9855999999999996E-2</v>
      </c>
      <c r="G569" s="3">
        <v>0.43084</v>
      </c>
      <c r="H569" s="3">
        <v>0</v>
      </c>
      <c r="I569" s="14">
        <v>0.50604000000000005</v>
      </c>
    </row>
    <row r="570" spans="1:9" x14ac:dyDescent="0.2">
      <c r="A570" s="2" t="s">
        <v>470</v>
      </c>
      <c r="B570" s="15" t="s">
        <v>22</v>
      </c>
      <c r="C570" s="8" t="s">
        <v>23</v>
      </c>
      <c r="D570" s="13">
        <v>0.19175</v>
      </c>
      <c r="E570" s="3">
        <v>0.18606</v>
      </c>
      <c r="F570" s="3">
        <v>5.0544999999999996E-7</v>
      </c>
      <c r="G570" s="3">
        <v>5.5877000000000001E-3</v>
      </c>
      <c r="H570" s="3">
        <v>0</v>
      </c>
      <c r="I570" s="14">
        <v>9.6924999999999998E-5</v>
      </c>
    </row>
    <row r="571" spans="1:9" x14ac:dyDescent="0.2">
      <c r="A571" s="2" t="s">
        <v>471</v>
      </c>
      <c r="B571" s="15" t="s">
        <v>24</v>
      </c>
      <c r="C571" s="8" t="s">
        <v>23</v>
      </c>
      <c r="D571" s="13">
        <v>128.88</v>
      </c>
      <c r="E571" s="3">
        <v>13.776999999999999</v>
      </c>
      <c r="F571" s="3">
        <v>0.92876999999999998</v>
      </c>
      <c r="G571" s="3">
        <v>3.8016999999999999</v>
      </c>
      <c r="H571" s="3">
        <v>0</v>
      </c>
      <c r="I571" s="14">
        <v>110.37</v>
      </c>
    </row>
    <row r="572" spans="1:9" ht="13.5" thickBot="1" x14ac:dyDescent="0.25">
      <c r="A572" s="2" t="s">
        <v>472</v>
      </c>
      <c r="B572" s="16" t="s">
        <v>25</v>
      </c>
      <c r="C572" s="17" t="s">
        <v>23</v>
      </c>
      <c r="D572" s="18">
        <v>57.384999999999998</v>
      </c>
      <c r="E572" s="19">
        <v>51.889000000000003</v>
      </c>
      <c r="F572" s="19">
        <v>0.23150999999999999</v>
      </c>
      <c r="G572" s="19">
        <v>1.7477</v>
      </c>
      <c r="H572" s="19">
        <v>0</v>
      </c>
      <c r="I572" s="20">
        <v>3.5169999999999999</v>
      </c>
    </row>
    <row r="573" spans="1:9" x14ac:dyDescent="0.2">
      <c r="A573" s="2" t="s">
        <v>473</v>
      </c>
      <c r="B573" s="21" t="s">
        <v>26</v>
      </c>
      <c r="C573" s="7" t="s">
        <v>20</v>
      </c>
      <c r="D573" s="22">
        <v>1.5102000000000001E-2</v>
      </c>
      <c r="E573" s="6">
        <v>1.1221E-2</v>
      </c>
      <c r="F573" s="6">
        <v>1.0642E-4</v>
      </c>
      <c r="G573" s="6">
        <v>2.7887000000000002E-4</v>
      </c>
      <c r="H573" s="6">
        <v>0</v>
      </c>
      <c r="I573" s="23">
        <v>3.496E-3</v>
      </c>
    </row>
    <row r="574" spans="1:9" x14ac:dyDescent="0.2">
      <c r="A574" s="2" t="s">
        <v>474</v>
      </c>
      <c r="B574" s="21" t="s">
        <v>27</v>
      </c>
      <c r="C574" s="8" t="s">
        <v>20</v>
      </c>
      <c r="D574" s="13">
        <v>7.6245999999999994E-2</v>
      </c>
      <c r="E574" s="3">
        <v>7.6245999999999994E-2</v>
      </c>
      <c r="F574" s="3">
        <v>0</v>
      </c>
      <c r="G574" s="3">
        <v>0</v>
      </c>
      <c r="H574" s="3">
        <v>0</v>
      </c>
      <c r="I574" s="14">
        <v>0</v>
      </c>
    </row>
    <row r="575" spans="1:9" x14ac:dyDescent="0.2">
      <c r="A575" s="2" t="s">
        <v>475</v>
      </c>
      <c r="B575" s="21" t="s">
        <v>28</v>
      </c>
      <c r="C575" s="8" t="s">
        <v>20</v>
      </c>
      <c r="D575" s="13">
        <v>9.1346999999999998E-2</v>
      </c>
      <c r="E575" s="3">
        <v>8.7466000000000002E-2</v>
      </c>
      <c r="F575" s="3">
        <v>1.0642E-4</v>
      </c>
      <c r="G575" s="3">
        <v>2.7887000000000002E-4</v>
      </c>
      <c r="H575" s="3">
        <v>0</v>
      </c>
      <c r="I575" s="14">
        <v>3.496E-3</v>
      </c>
    </row>
    <row r="576" spans="1:9" x14ac:dyDescent="0.2">
      <c r="A576" s="2" t="s">
        <v>476</v>
      </c>
      <c r="B576" s="21" t="s">
        <v>29</v>
      </c>
      <c r="C576" s="8" t="s">
        <v>20</v>
      </c>
      <c r="D576" s="13">
        <v>14.129</v>
      </c>
      <c r="E576" s="3">
        <v>13.148</v>
      </c>
      <c r="F576" s="3">
        <v>7.9749E-2</v>
      </c>
      <c r="G576" s="3">
        <v>0.39835999999999999</v>
      </c>
      <c r="H576" s="3">
        <v>0</v>
      </c>
      <c r="I576" s="14">
        <v>0.50253999999999999</v>
      </c>
    </row>
    <row r="577" spans="1:10" x14ac:dyDescent="0.2">
      <c r="A577" s="2" t="s">
        <v>477</v>
      </c>
      <c r="B577" s="21" t="s">
        <v>30</v>
      </c>
      <c r="C577" s="8" t="s">
        <v>20</v>
      </c>
      <c r="D577" s="13">
        <v>1.1480999999999999</v>
      </c>
      <c r="E577" s="3">
        <v>1.1158999999999999</v>
      </c>
      <c r="F577" s="3">
        <v>0</v>
      </c>
      <c r="G577" s="3">
        <v>3.2208000000000001E-2</v>
      </c>
      <c r="H577" s="3">
        <v>0</v>
      </c>
      <c r="I577" s="14">
        <v>0</v>
      </c>
    </row>
    <row r="578" spans="1:10" x14ac:dyDescent="0.2">
      <c r="A578" s="2" t="s">
        <v>478</v>
      </c>
      <c r="B578" s="21" t="s">
        <v>31</v>
      </c>
      <c r="C578" s="8" t="s">
        <v>20</v>
      </c>
      <c r="D578" s="13">
        <v>15.276999999999999</v>
      </c>
      <c r="E578" s="3">
        <v>14.263999999999999</v>
      </c>
      <c r="F578" s="3">
        <v>7.9749E-2</v>
      </c>
      <c r="G578" s="3">
        <v>0.43056</v>
      </c>
      <c r="H578" s="3">
        <v>0</v>
      </c>
      <c r="I578" s="14">
        <v>0.50253999999999999</v>
      </c>
    </row>
    <row r="579" spans="1:10" x14ac:dyDescent="0.2">
      <c r="A579" s="2" t="s">
        <v>479</v>
      </c>
      <c r="B579" s="21" t="s">
        <v>32</v>
      </c>
      <c r="C579" s="8" t="s">
        <v>33</v>
      </c>
      <c r="D579" s="13">
        <v>1.555E-2</v>
      </c>
      <c r="E579" s="3">
        <v>1.5257E-2</v>
      </c>
      <c r="F579" s="3">
        <v>0</v>
      </c>
      <c r="G579" s="3">
        <v>2.9258000000000002E-4</v>
      </c>
      <c r="H579" s="3">
        <v>0</v>
      </c>
      <c r="I579" s="14">
        <v>0</v>
      </c>
    </row>
    <row r="580" spans="1:10" x14ac:dyDescent="0.2">
      <c r="A580" s="2" t="s">
        <v>480</v>
      </c>
      <c r="B580" s="21" t="s">
        <v>34</v>
      </c>
      <c r="C580" s="8" t="s">
        <v>20</v>
      </c>
      <c r="D580" s="13">
        <v>0</v>
      </c>
      <c r="E580" s="3">
        <v>0</v>
      </c>
      <c r="F580" s="3">
        <v>0</v>
      </c>
      <c r="G580" s="3">
        <v>0</v>
      </c>
      <c r="H580" s="3">
        <v>0</v>
      </c>
      <c r="I580" s="14">
        <v>0</v>
      </c>
    </row>
    <row r="581" spans="1:10" x14ac:dyDescent="0.2">
      <c r="A581" s="2" t="s">
        <v>481</v>
      </c>
      <c r="B581" s="21" t="s">
        <v>35</v>
      </c>
      <c r="C581" s="8" t="s">
        <v>20</v>
      </c>
      <c r="D581" s="13">
        <v>0</v>
      </c>
      <c r="E581" s="3">
        <v>0</v>
      </c>
      <c r="F581" s="3">
        <v>0</v>
      </c>
      <c r="G581" s="3">
        <v>0</v>
      </c>
      <c r="H581" s="3">
        <v>0</v>
      </c>
      <c r="I581" s="14">
        <v>0</v>
      </c>
    </row>
    <row r="582" spans="1:10" x14ac:dyDescent="0.2">
      <c r="A582" s="2" t="s">
        <v>482</v>
      </c>
      <c r="B582" s="21" t="s">
        <v>36</v>
      </c>
      <c r="C582" s="8" t="s">
        <v>33</v>
      </c>
      <c r="D582" s="13">
        <v>0.20466000000000001</v>
      </c>
      <c r="E582" s="3">
        <v>9.8843E-2</v>
      </c>
      <c r="F582" s="3">
        <v>0</v>
      </c>
      <c r="G582" s="3">
        <v>3.3896999999999998E-3</v>
      </c>
      <c r="H582" s="3">
        <v>0</v>
      </c>
      <c r="I582" s="14">
        <v>0.10242999999999999</v>
      </c>
    </row>
    <row r="583" spans="1:10" x14ac:dyDescent="0.2">
      <c r="A583" s="2" t="s">
        <v>483</v>
      </c>
      <c r="B583" s="21" t="s">
        <v>37</v>
      </c>
      <c r="C583" s="8" t="s">
        <v>33</v>
      </c>
      <c r="D583" s="13">
        <v>0.19647999999999999</v>
      </c>
      <c r="E583" s="3">
        <v>7.2678000000000006E-2</v>
      </c>
      <c r="F583" s="3">
        <v>2.0065999999999999E-4</v>
      </c>
      <c r="G583" s="3">
        <v>9.6048000000000001E-3</v>
      </c>
      <c r="H583" s="3">
        <v>0</v>
      </c>
      <c r="I583" s="14">
        <v>0.114</v>
      </c>
    </row>
    <row r="584" spans="1:10" x14ac:dyDescent="0.2">
      <c r="A584" s="2" t="s">
        <v>484</v>
      </c>
      <c r="B584" s="21" t="s">
        <v>38</v>
      </c>
      <c r="C584" s="8" t="s">
        <v>33</v>
      </c>
      <c r="D584" s="13">
        <v>2.5903999999999999E-4</v>
      </c>
      <c r="E584" s="3">
        <v>2.4680999999999998E-4</v>
      </c>
      <c r="F584" s="3">
        <v>1.4292000000000001E-7</v>
      </c>
      <c r="G584" s="3">
        <v>6.1055000000000002E-6</v>
      </c>
      <c r="H584" s="3">
        <v>0</v>
      </c>
      <c r="I584" s="14">
        <v>5.9823999999999997E-6</v>
      </c>
    </row>
    <row r="585" spans="1:10" x14ac:dyDescent="0.2">
      <c r="A585" s="2" t="s">
        <v>485</v>
      </c>
      <c r="B585" s="21" t="s">
        <v>39</v>
      </c>
      <c r="C585" s="8" t="s">
        <v>33</v>
      </c>
      <c r="D585" s="13">
        <v>0</v>
      </c>
      <c r="E585" s="3">
        <v>0</v>
      </c>
      <c r="F585" s="3">
        <v>0</v>
      </c>
      <c r="G585" s="3">
        <v>0</v>
      </c>
      <c r="H585" s="3">
        <v>0</v>
      </c>
      <c r="I585" s="14">
        <v>0</v>
      </c>
    </row>
    <row r="586" spans="1:10" x14ac:dyDescent="0.2">
      <c r="A586" s="2" t="s">
        <v>486</v>
      </c>
      <c r="B586" s="21" t="s">
        <v>40</v>
      </c>
      <c r="C586" s="8" t="s">
        <v>33</v>
      </c>
      <c r="D586" s="13">
        <v>4.3359999999999996E-3</v>
      </c>
      <c r="E586" s="3">
        <v>0</v>
      </c>
      <c r="F586" s="3">
        <v>0</v>
      </c>
      <c r="G586" s="3">
        <v>4.3359999999999996E-3</v>
      </c>
      <c r="H586" s="3">
        <v>0</v>
      </c>
      <c r="I586" s="14">
        <v>0</v>
      </c>
    </row>
    <row r="587" spans="1:10" x14ac:dyDescent="0.2">
      <c r="A587" s="2" t="s">
        <v>487</v>
      </c>
      <c r="B587" s="21" t="s">
        <v>41</v>
      </c>
      <c r="C587" s="8" t="s">
        <v>33</v>
      </c>
      <c r="D587" s="13">
        <v>0</v>
      </c>
      <c r="E587" s="3">
        <v>0</v>
      </c>
      <c r="F587" s="3">
        <v>0</v>
      </c>
      <c r="G587" s="3">
        <v>0</v>
      </c>
      <c r="H587" s="3">
        <v>0</v>
      </c>
      <c r="I587" s="14">
        <v>0</v>
      </c>
    </row>
    <row r="588" spans="1:10" x14ac:dyDescent="0.2">
      <c r="A588" s="2" t="s">
        <v>488</v>
      </c>
      <c r="B588" s="21" t="s">
        <v>42</v>
      </c>
      <c r="C588" s="24" t="s">
        <v>20</v>
      </c>
      <c r="D588" s="13">
        <v>5.4895999999999999E-3</v>
      </c>
      <c r="E588" s="3">
        <v>0</v>
      </c>
      <c r="F588" s="3">
        <v>0</v>
      </c>
      <c r="G588" s="3">
        <v>5.4895999999999999E-3</v>
      </c>
      <c r="H588" s="3">
        <v>0</v>
      </c>
      <c r="I588" s="14">
        <v>0</v>
      </c>
    </row>
    <row r="590" spans="1:10" ht="13.5" thickBot="1" x14ac:dyDescent="0.25">
      <c r="A590" s="1"/>
      <c r="B590" s="1"/>
      <c r="C590" s="1"/>
      <c r="D590" s="112" t="s">
        <v>101</v>
      </c>
      <c r="E590" s="112"/>
      <c r="F590" s="112"/>
      <c r="G590" s="112"/>
      <c r="H590" s="112"/>
      <c r="I590" s="112"/>
      <c r="J590" t="s">
        <v>874</v>
      </c>
    </row>
    <row r="591" spans="1:10" ht="14.25" thickTop="1" thickBot="1" x14ac:dyDescent="0.25">
      <c r="A591" s="1"/>
      <c r="B591" s="4" t="s">
        <v>6</v>
      </c>
      <c r="C591" s="5" t="s">
        <v>0</v>
      </c>
      <c r="D591" s="9" t="s">
        <v>7</v>
      </c>
      <c r="E591" s="10" t="s">
        <v>1</v>
      </c>
      <c r="F591" s="10" t="s">
        <v>2</v>
      </c>
      <c r="G591" s="10" t="s">
        <v>3</v>
      </c>
      <c r="H591" s="10" t="s">
        <v>4</v>
      </c>
      <c r="I591" s="11" t="s">
        <v>5</v>
      </c>
    </row>
    <row r="592" spans="1:10" x14ac:dyDescent="0.2">
      <c r="A592" s="2" t="s">
        <v>489</v>
      </c>
      <c r="B592" s="12" t="s">
        <v>8</v>
      </c>
      <c r="C592" s="8" t="s">
        <v>9</v>
      </c>
      <c r="D592" s="13">
        <v>0.43495</v>
      </c>
      <c r="E592" s="3">
        <v>0.30171999999999999</v>
      </c>
      <c r="F592" s="3">
        <v>5.8828999999999999E-3</v>
      </c>
      <c r="G592" s="3">
        <v>2.1189E-2</v>
      </c>
      <c r="H592" s="3">
        <v>0</v>
      </c>
      <c r="I592" s="14">
        <v>0.10616</v>
      </c>
    </row>
    <row r="593" spans="1:9" x14ac:dyDescent="0.2">
      <c r="A593" s="2" t="s">
        <v>490</v>
      </c>
      <c r="B593" s="15" t="s">
        <v>10</v>
      </c>
      <c r="C593" s="8" t="s">
        <v>11</v>
      </c>
      <c r="D593" s="13">
        <v>4.2768000000000003E-8</v>
      </c>
      <c r="E593" s="3">
        <v>3.7476999999999999E-8</v>
      </c>
      <c r="F593" s="3">
        <v>1.1919999999999999E-11</v>
      </c>
      <c r="G593" s="3">
        <v>1.0878999999999999E-9</v>
      </c>
      <c r="H593" s="3">
        <v>0</v>
      </c>
      <c r="I593" s="14">
        <v>4.1916000000000003E-9</v>
      </c>
    </row>
    <row r="594" spans="1:9" x14ac:dyDescent="0.2">
      <c r="A594" s="2" t="s">
        <v>491</v>
      </c>
      <c r="B594" s="15" t="s">
        <v>12</v>
      </c>
      <c r="C594" s="8" t="s">
        <v>45</v>
      </c>
      <c r="D594" s="13">
        <v>5.9389000000000002E-4</v>
      </c>
      <c r="E594" s="3">
        <v>4.6570999999999998E-4</v>
      </c>
      <c r="F594" s="3">
        <v>2.6435999999999999E-5</v>
      </c>
      <c r="G594" s="3">
        <v>1.4209999999999999E-5</v>
      </c>
      <c r="H594" s="3">
        <v>0</v>
      </c>
      <c r="I594" s="14">
        <v>8.7533000000000004E-5</v>
      </c>
    </row>
    <row r="595" spans="1:9" x14ac:dyDescent="0.2">
      <c r="A595" s="2" t="s">
        <v>492</v>
      </c>
      <c r="B595" s="15" t="s">
        <v>13</v>
      </c>
      <c r="C595" s="8" t="s">
        <v>14</v>
      </c>
      <c r="D595" s="13">
        <v>1.8633000000000001E-4</v>
      </c>
      <c r="E595" s="3">
        <v>8.5892999999999999E-5</v>
      </c>
      <c r="F595" s="3">
        <v>6.0750999999999997E-6</v>
      </c>
      <c r="G595" s="3">
        <v>1.8277000000000001E-5</v>
      </c>
      <c r="H595" s="3">
        <v>0</v>
      </c>
      <c r="I595" s="14">
        <v>7.6087000000000005E-5</v>
      </c>
    </row>
    <row r="596" spans="1:9" x14ac:dyDescent="0.2">
      <c r="A596" s="2" t="s">
        <v>493</v>
      </c>
      <c r="B596" s="15" t="s">
        <v>15</v>
      </c>
      <c r="C596" s="8" t="s">
        <v>16</v>
      </c>
      <c r="D596" s="13">
        <v>8.7593E-5</v>
      </c>
      <c r="E596" s="3">
        <v>7.2634999999999998E-5</v>
      </c>
      <c r="F596" s="3">
        <v>1.8785000000000001E-6</v>
      </c>
      <c r="G596" s="3">
        <v>4.1679999999999997E-6</v>
      </c>
      <c r="H596" s="3">
        <v>0</v>
      </c>
      <c r="I596" s="14">
        <v>8.9114000000000008E-6</v>
      </c>
    </row>
    <row r="597" spans="1:9" x14ac:dyDescent="0.2">
      <c r="A597" s="2" t="s">
        <v>494</v>
      </c>
      <c r="B597" s="15" t="s">
        <v>17</v>
      </c>
      <c r="C597" s="8" t="s">
        <v>18</v>
      </c>
      <c r="D597" s="13">
        <v>1.1541000000000001E-6</v>
      </c>
      <c r="E597" s="3">
        <v>1.15E-6</v>
      </c>
      <c r="F597" s="3">
        <v>2.3548E-10</v>
      </c>
      <c r="G597" s="3">
        <v>1.175E-9</v>
      </c>
      <c r="H597" s="3">
        <v>0</v>
      </c>
      <c r="I597" s="14">
        <v>2.6330999999999999E-9</v>
      </c>
    </row>
    <row r="598" spans="1:9" x14ac:dyDescent="0.2">
      <c r="A598" s="2" t="s">
        <v>495</v>
      </c>
      <c r="B598" s="15" t="s">
        <v>19</v>
      </c>
      <c r="C598" s="8" t="s">
        <v>20</v>
      </c>
      <c r="D598" s="13">
        <v>3.8811</v>
      </c>
      <c r="E598" s="3">
        <v>3.3835000000000002</v>
      </c>
      <c r="F598" s="3">
        <v>8.2668000000000005E-2</v>
      </c>
      <c r="G598" s="3">
        <v>0.10556</v>
      </c>
      <c r="H598" s="3">
        <v>0</v>
      </c>
      <c r="I598" s="14">
        <v>0.30939</v>
      </c>
    </row>
    <row r="599" spans="1:9" x14ac:dyDescent="0.2">
      <c r="A599" s="2" t="s">
        <v>496</v>
      </c>
      <c r="B599" s="15" t="s">
        <v>21</v>
      </c>
      <c r="C599" s="8" t="s">
        <v>20</v>
      </c>
      <c r="D599" s="13">
        <v>16.527000000000001</v>
      </c>
      <c r="E599" s="3">
        <v>15.449</v>
      </c>
      <c r="F599" s="3">
        <v>8.3198999999999995E-2</v>
      </c>
      <c r="G599" s="3">
        <v>0.46457999999999999</v>
      </c>
      <c r="H599" s="3">
        <v>0</v>
      </c>
      <c r="I599" s="14">
        <v>0.52980000000000005</v>
      </c>
    </row>
    <row r="600" spans="1:9" x14ac:dyDescent="0.2">
      <c r="A600" s="2" t="s">
        <v>497</v>
      </c>
      <c r="B600" s="15" t="s">
        <v>22</v>
      </c>
      <c r="C600" s="8" t="s">
        <v>23</v>
      </c>
      <c r="D600" s="13">
        <v>5.8222000000000003E-2</v>
      </c>
      <c r="E600" s="3">
        <v>5.6420999999999999E-2</v>
      </c>
      <c r="F600" s="3">
        <v>5.2661000000000003E-7</v>
      </c>
      <c r="G600" s="3">
        <v>1.6986E-3</v>
      </c>
      <c r="H600" s="3">
        <v>0</v>
      </c>
      <c r="I600" s="14">
        <v>1.0148E-4</v>
      </c>
    </row>
    <row r="601" spans="1:9" x14ac:dyDescent="0.2">
      <c r="A601" s="2" t="s">
        <v>498</v>
      </c>
      <c r="B601" s="15" t="s">
        <v>24</v>
      </c>
      <c r="C601" s="8" t="s">
        <v>23</v>
      </c>
      <c r="D601" s="13">
        <v>135.63</v>
      </c>
      <c r="E601" s="3">
        <v>15.111000000000001</v>
      </c>
      <c r="F601" s="3">
        <v>0.96765000000000001</v>
      </c>
      <c r="G601" s="3">
        <v>3.9977999999999998</v>
      </c>
      <c r="H601" s="3">
        <v>0</v>
      </c>
      <c r="I601" s="14">
        <v>115.55</v>
      </c>
    </row>
    <row r="602" spans="1:9" ht="13.5" thickBot="1" x14ac:dyDescent="0.25">
      <c r="A602" s="2" t="s">
        <v>499</v>
      </c>
      <c r="B602" s="16" t="s">
        <v>25</v>
      </c>
      <c r="C602" s="17" t="s">
        <v>23</v>
      </c>
      <c r="D602" s="18">
        <v>60.854999999999997</v>
      </c>
      <c r="E602" s="19">
        <v>55.082000000000001</v>
      </c>
      <c r="F602" s="19">
        <v>0.2412</v>
      </c>
      <c r="G602" s="19">
        <v>1.8488</v>
      </c>
      <c r="H602" s="19">
        <v>0</v>
      </c>
      <c r="I602" s="20">
        <v>3.6821999999999999</v>
      </c>
    </row>
    <row r="603" spans="1:9" x14ac:dyDescent="0.2">
      <c r="A603" s="2" t="s">
        <v>500</v>
      </c>
      <c r="B603" s="21" t="s">
        <v>26</v>
      </c>
      <c r="C603" s="7" t="s">
        <v>20</v>
      </c>
      <c r="D603" s="22">
        <v>-2.1533E-2</v>
      </c>
      <c r="E603" s="6">
        <v>-2.4516E-2</v>
      </c>
      <c r="F603" s="6">
        <v>1.1088E-4</v>
      </c>
      <c r="G603" s="6">
        <v>-7.8819999999999997E-4</v>
      </c>
      <c r="H603" s="6">
        <v>0</v>
      </c>
      <c r="I603" s="23">
        <v>3.6600999999999999E-3</v>
      </c>
    </row>
    <row r="604" spans="1:9" x14ac:dyDescent="0.2">
      <c r="A604" s="2" t="s">
        <v>501</v>
      </c>
      <c r="B604" s="21" t="s">
        <v>27</v>
      </c>
      <c r="C604" s="8" t="s">
        <v>20</v>
      </c>
      <c r="D604" s="13">
        <v>7.6245999999999994E-2</v>
      </c>
      <c r="E604" s="3">
        <v>7.6245999999999994E-2</v>
      </c>
      <c r="F604" s="3">
        <v>0</v>
      </c>
      <c r="G604" s="3">
        <v>0</v>
      </c>
      <c r="H604" s="3">
        <v>0</v>
      </c>
      <c r="I604" s="14">
        <v>0</v>
      </c>
    </row>
    <row r="605" spans="1:9" x14ac:dyDescent="0.2">
      <c r="A605" s="2" t="s">
        <v>502</v>
      </c>
      <c r="B605" s="21" t="s">
        <v>28</v>
      </c>
      <c r="C605" s="8" t="s">
        <v>20</v>
      </c>
      <c r="D605" s="13">
        <v>5.4711999999999997E-2</v>
      </c>
      <c r="E605" s="3">
        <v>5.1728999999999997E-2</v>
      </c>
      <c r="F605" s="3">
        <v>1.1088E-4</v>
      </c>
      <c r="G605" s="3">
        <v>-7.8819999999999997E-4</v>
      </c>
      <c r="H605" s="3">
        <v>0</v>
      </c>
      <c r="I605" s="14">
        <v>3.6600999999999999E-3</v>
      </c>
    </row>
    <row r="606" spans="1:9" x14ac:dyDescent="0.2">
      <c r="A606" s="2" t="s">
        <v>503</v>
      </c>
      <c r="B606" s="21" t="s">
        <v>29</v>
      </c>
      <c r="C606" s="8" t="s">
        <v>20</v>
      </c>
      <c r="D606" s="13">
        <v>15.305</v>
      </c>
      <c r="E606" s="3">
        <v>14.263</v>
      </c>
      <c r="F606" s="3">
        <v>8.3087999999999995E-2</v>
      </c>
      <c r="G606" s="3">
        <v>0.43258999999999997</v>
      </c>
      <c r="H606" s="3">
        <v>0</v>
      </c>
      <c r="I606" s="14">
        <v>0.52614000000000005</v>
      </c>
    </row>
    <row r="607" spans="1:9" x14ac:dyDescent="0.2">
      <c r="A607" s="2" t="s">
        <v>504</v>
      </c>
      <c r="B607" s="21" t="s">
        <v>30</v>
      </c>
      <c r="C607" s="8" t="s">
        <v>20</v>
      </c>
      <c r="D607" s="13">
        <v>1.1675</v>
      </c>
      <c r="E607" s="3">
        <v>1.1347</v>
      </c>
      <c r="F607" s="3">
        <v>0</v>
      </c>
      <c r="G607" s="3">
        <v>3.2772000000000003E-2</v>
      </c>
      <c r="H607" s="3">
        <v>0</v>
      </c>
      <c r="I607" s="14">
        <v>0</v>
      </c>
    </row>
    <row r="608" spans="1:9" x14ac:dyDescent="0.2">
      <c r="A608" s="2" t="s">
        <v>505</v>
      </c>
      <c r="B608" s="21" t="s">
        <v>31</v>
      </c>
      <c r="C608" s="8" t="s">
        <v>20</v>
      </c>
      <c r="D608" s="13">
        <v>16.472000000000001</v>
      </c>
      <c r="E608" s="3">
        <v>15.397</v>
      </c>
      <c r="F608" s="3">
        <v>8.3087999999999995E-2</v>
      </c>
      <c r="G608" s="3">
        <v>0.46536</v>
      </c>
      <c r="H608" s="3">
        <v>0</v>
      </c>
      <c r="I608" s="14">
        <v>0.52614000000000005</v>
      </c>
    </row>
    <row r="609" spans="1:10" x14ac:dyDescent="0.2">
      <c r="A609" s="2" t="s">
        <v>506</v>
      </c>
      <c r="B609" s="21" t="s">
        <v>32</v>
      </c>
      <c r="C609" s="8" t="s">
        <v>33</v>
      </c>
      <c r="D609" s="13">
        <v>1.7416999999999998E-2</v>
      </c>
      <c r="E609" s="3">
        <v>1.7069999999999998E-2</v>
      </c>
      <c r="F609" s="3">
        <v>0</v>
      </c>
      <c r="G609" s="3">
        <v>3.4697999999999999E-4</v>
      </c>
      <c r="H609" s="3">
        <v>0</v>
      </c>
      <c r="I609" s="14">
        <v>0</v>
      </c>
    </row>
    <row r="610" spans="1:10" x14ac:dyDescent="0.2">
      <c r="A610" s="2" t="s">
        <v>507</v>
      </c>
      <c r="B610" s="21" t="s">
        <v>34</v>
      </c>
      <c r="C610" s="8" t="s">
        <v>20</v>
      </c>
      <c r="D610" s="13">
        <v>0</v>
      </c>
      <c r="E610" s="3">
        <v>0</v>
      </c>
      <c r="F610" s="3">
        <v>0</v>
      </c>
      <c r="G610" s="3">
        <v>0</v>
      </c>
      <c r="H610" s="3">
        <v>0</v>
      </c>
      <c r="I610" s="14">
        <v>0</v>
      </c>
    </row>
    <row r="611" spans="1:10" x14ac:dyDescent="0.2">
      <c r="A611" s="2" t="s">
        <v>508</v>
      </c>
      <c r="B611" s="21" t="s">
        <v>35</v>
      </c>
      <c r="C611" s="8" t="s">
        <v>20</v>
      </c>
      <c r="D611" s="13">
        <v>0</v>
      </c>
      <c r="E611" s="3">
        <v>0</v>
      </c>
      <c r="F611" s="3">
        <v>0</v>
      </c>
      <c r="G611" s="3">
        <v>0</v>
      </c>
      <c r="H611" s="3">
        <v>0</v>
      </c>
      <c r="I611" s="14">
        <v>0</v>
      </c>
    </row>
    <row r="612" spans="1:10" x14ac:dyDescent="0.2">
      <c r="A612" s="2" t="s">
        <v>509</v>
      </c>
      <c r="B612" s="21" t="s">
        <v>36</v>
      </c>
      <c r="C612" s="8" t="s">
        <v>33</v>
      </c>
      <c r="D612" s="13">
        <v>0.21192</v>
      </c>
      <c r="E612" s="3">
        <v>0.10108</v>
      </c>
      <c r="F612" s="3">
        <v>0</v>
      </c>
      <c r="G612" s="3">
        <v>3.6007000000000001E-3</v>
      </c>
      <c r="H612" s="3">
        <v>0</v>
      </c>
      <c r="I612" s="14">
        <v>0.10724</v>
      </c>
    </row>
    <row r="613" spans="1:10" x14ac:dyDescent="0.2">
      <c r="A613" s="2" t="s">
        <v>510</v>
      </c>
      <c r="B613" s="21" t="s">
        <v>37</v>
      </c>
      <c r="C613" s="8" t="s">
        <v>33</v>
      </c>
      <c r="D613" s="13">
        <v>0.19247</v>
      </c>
      <c r="E613" s="3">
        <v>6.3419000000000003E-2</v>
      </c>
      <c r="F613" s="3">
        <v>2.0907E-4</v>
      </c>
      <c r="G613" s="3">
        <v>9.4873000000000006E-3</v>
      </c>
      <c r="H613" s="3">
        <v>0</v>
      </c>
      <c r="I613" s="14">
        <v>0.11935</v>
      </c>
    </row>
    <row r="614" spans="1:10" x14ac:dyDescent="0.2">
      <c r="A614" s="2" t="s">
        <v>511</v>
      </c>
      <c r="B614" s="21" t="s">
        <v>38</v>
      </c>
      <c r="C614" s="8" t="s">
        <v>33</v>
      </c>
      <c r="D614" s="13">
        <v>8.8887000000000005E-5</v>
      </c>
      <c r="E614" s="3">
        <v>8.1324999999999998E-5</v>
      </c>
      <c r="F614" s="3">
        <v>1.4889999999999999E-7</v>
      </c>
      <c r="G614" s="3">
        <v>1.1495E-6</v>
      </c>
      <c r="H614" s="3">
        <v>0</v>
      </c>
      <c r="I614" s="14">
        <v>6.2632999999999998E-6</v>
      </c>
    </row>
    <row r="615" spans="1:10" x14ac:dyDescent="0.2">
      <c r="A615" s="2" t="s">
        <v>512</v>
      </c>
      <c r="B615" s="21" t="s">
        <v>39</v>
      </c>
      <c r="C615" s="8" t="s">
        <v>33</v>
      </c>
      <c r="D615" s="13">
        <v>0</v>
      </c>
      <c r="E615" s="3">
        <v>0</v>
      </c>
      <c r="F615" s="3">
        <v>0</v>
      </c>
      <c r="G615" s="3">
        <v>0</v>
      </c>
      <c r="H615" s="3">
        <v>0</v>
      </c>
      <c r="I615" s="14">
        <v>0</v>
      </c>
    </row>
    <row r="616" spans="1:10" x14ac:dyDescent="0.2">
      <c r="A616" s="2" t="s">
        <v>513</v>
      </c>
      <c r="B616" s="21" t="s">
        <v>40</v>
      </c>
      <c r="C616" s="8" t="s">
        <v>33</v>
      </c>
      <c r="D616" s="13">
        <v>4.3359999999999996E-3</v>
      </c>
      <c r="E616" s="3">
        <v>0</v>
      </c>
      <c r="F616" s="3">
        <v>0</v>
      </c>
      <c r="G616" s="3">
        <v>4.3359999999999996E-3</v>
      </c>
      <c r="H616" s="3">
        <v>0</v>
      </c>
      <c r="I616" s="14">
        <v>0</v>
      </c>
    </row>
    <row r="617" spans="1:10" x14ac:dyDescent="0.2">
      <c r="A617" s="2" t="s">
        <v>514</v>
      </c>
      <c r="B617" s="21" t="s">
        <v>41</v>
      </c>
      <c r="C617" s="8" t="s">
        <v>33</v>
      </c>
      <c r="D617" s="13">
        <v>0</v>
      </c>
      <c r="E617" s="3">
        <v>0</v>
      </c>
      <c r="F617" s="3">
        <v>0</v>
      </c>
      <c r="G617" s="3">
        <v>0</v>
      </c>
      <c r="H617" s="3">
        <v>0</v>
      </c>
      <c r="I617" s="14">
        <v>0</v>
      </c>
    </row>
    <row r="618" spans="1:10" x14ac:dyDescent="0.2">
      <c r="A618" s="2" t="s">
        <v>515</v>
      </c>
      <c r="B618" s="21" t="s">
        <v>42</v>
      </c>
      <c r="C618" s="24" t="s">
        <v>20</v>
      </c>
      <c r="D618" s="13">
        <v>5.4895999999999999E-3</v>
      </c>
      <c r="E618" s="3">
        <v>0</v>
      </c>
      <c r="F618" s="3">
        <v>0</v>
      </c>
      <c r="G618" s="3">
        <v>5.4895999999999999E-3</v>
      </c>
      <c r="H618" s="3">
        <v>0</v>
      </c>
      <c r="I618" s="14">
        <v>0</v>
      </c>
    </row>
    <row r="620" spans="1:10" ht="13.5" thickBot="1" x14ac:dyDescent="0.25">
      <c r="A620" s="1"/>
      <c r="B620" s="1"/>
      <c r="C620" s="1"/>
      <c r="D620" s="112" t="s">
        <v>103</v>
      </c>
      <c r="E620" s="112"/>
      <c r="F620" s="112"/>
      <c r="G620" s="112"/>
      <c r="H620" s="112"/>
      <c r="I620" s="112"/>
      <c r="J620" t="s">
        <v>875</v>
      </c>
    </row>
    <row r="621" spans="1:10" ht="14.25" thickTop="1" thickBot="1" x14ac:dyDescent="0.25">
      <c r="A621" s="1"/>
      <c r="B621" s="4" t="s">
        <v>6</v>
      </c>
      <c r="C621" s="5" t="s">
        <v>0</v>
      </c>
      <c r="D621" s="9" t="s">
        <v>7</v>
      </c>
      <c r="E621" s="10" t="s">
        <v>1</v>
      </c>
      <c r="F621" s="10" t="s">
        <v>2</v>
      </c>
      <c r="G621" s="10" t="s">
        <v>3</v>
      </c>
      <c r="H621" s="10" t="s">
        <v>4</v>
      </c>
      <c r="I621" s="11" t="s">
        <v>5</v>
      </c>
    </row>
    <row r="622" spans="1:10" x14ac:dyDescent="0.2">
      <c r="A622" s="2" t="s">
        <v>516</v>
      </c>
      <c r="B622" s="12" t="s">
        <v>8</v>
      </c>
      <c r="C622" s="8" t="s">
        <v>9</v>
      </c>
      <c r="D622" s="13">
        <v>0.31702000000000002</v>
      </c>
      <c r="E622" s="3">
        <v>0.22803000000000001</v>
      </c>
      <c r="F622" s="3">
        <v>3.9525000000000003E-3</v>
      </c>
      <c r="G622" s="3">
        <v>1.7753999999999999E-2</v>
      </c>
      <c r="H622" s="3">
        <v>0</v>
      </c>
      <c r="I622" s="14">
        <v>6.7276000000000002E-2</v>
      </c>
    </row>
    <row r="623" spans="1:10" x14ac:dyDescent="0.2">
      <c r="A623" s="2" t="s">
        <v>517</v>
      </c>
      <c r="B623" s="15" t="s">
        <v>10</v>
      </c>
      <c r="C623" s="8" t="s">
        <v>11</v>
      </c>
      <c r="D623" s="13">
        <v>2.5886000000000001E-8</v>
      </c>
      <c r="E623" s="3">
        <v>2.2626E-8</v>
      </c>
      <c r="F623" s="3">
        <v>8.0085000000000001E-12</v>
      </c>
      <c r="G623" s="3">
        <v>5.9616000000000004E-10</v>
      </c>
      <c r="H623" s="3">
        <v>0</v>
      </c>
      <c r="I623" s="14">
        <v>2.6563E-9</v>
      </c>
    </row>
    <row r="624" spans="1:10" x14ac:dyDescent="0.2">
      <c r="A624" s="2" t="s">
        <v>518</v>
      </c>
      <c r="B624" s="15" t="s">
        <v>12</v>
      </c>
      <c r="C624" s="8" t="s">
        <v>45</v>
      </c>
      <c r="D624" s="13">
        <v>4.8910000000000002E-4</v>
      </c>
      <c r="E624" s="3">
        <v>4.0470000000000002E-4</v>
      </c>
      <c r="F624" s="3">
        <v>1.7761000000000002E-5</v>
      </c>
      <c r="G624" s="3">
        <v>1.1158000000000001E-5</v>
      </c>
      <c r="H624" s="3">
        <v>0</v>
      </c>
      <c r="I624" s="14">
        <v>5.5473000000000002E-5</v>
      </c>
    </row>
    <row r="625" spans="1:9" x14ac:dyDescent="0.2">
      <c r="A625" s="2" t="s">
        <v>519</v>
      </c>
      <c r="B625" s="15" t="s">
        <v>13</v>
      </c>
      <c r="C625" s="8" t="s">
        <v>14</v>
      </c>
      <c r="D625" s="13">
        <v>1.4794E-4</v>
      </c>
      <c r="E625" s="3">
        <v>7.8484000000000003E-5</v>
      </c>
      <c r="F625" s="3">
        <v>4.0816E-6</v>
      </c>
      <c r="G625" s="3">
        <v>1.7159E-5</v>
      </c>
      <c r="H625" s="3">
        <v>0</v>
      </c>
      <c r="I625" s="14">
        <v>4.8219E-5</v>
      </c>
    </row>
    <row r="626" spans="1:9" x14ac:dyDescent="0.2">
      <c r="A626" s="2" t="s">
        <v>520</v>
      </c>
      <c r="B626" s="15" t="s">
        <v>15</v>
      </c>
      <c r="C626" s="8" t="s">
        <v>16</v>
      </c>
      <c r="D626" s="13">
        <v>7.5142000000000007E-5</v>
      </c>
      <c r="E626" s="3">
        <v>6.4428E-5</v>
      </c>
      <c r="F626" s="3">
        <v>1.2621E-6</v>
      </c>
      <c r="G626" s="3">
        <v>3.8054E-6</v>
      </c>
      <c r="H626" s="3">
        <v>0</v>
      </c>
      <c r="I626" s="14">
        <v>5.6474000000000003E-6</v>
      </c>
    </row>
    <row r="627" spans="1:9" x14ac:dyDescent="0.2">
      <c r="A627" s="2" t="s">
        <v>521</v>
      </c>
      <c r="B627" s="15" t="s">
        <v>17</v>
      </c>
      <c r="C627" s="8" t="s">
        <v>18</v>
      </c>
      <c r="D627" s="13">
        <v>1.1441E-6</v>
      </c>
      <c r="E627" s="3">
        <v>1.1414E-6</v>
      </c>
      <c r="F627" s="3">
        <v>1.5820999999999999E-10</v>
      </c>
      <c r="G627" s="3">
        <v>8.8537000000000001E-10</v>
      </c>
      <c r="H627" s="3">
        <v>0</v>
      </c>
      <c r="I627" s="14">
        <v>1.6687E-9</v>
      </c>
    </row>
    <row r="628" spans="1:9" x14ac:dyDescent="0.2">
      <c r="A628" s="2" t="s">
        <v>522</v>
      </c>
      <c r="B628" s="15" t="s">
        <v>19</v>
      </c>
      <c r="C628" s="8" t="s">
        <v>20</v>
      </c>
      <c r="D628" s="13">
        <v>2.0487000000000002</v>
      </c>
      <c r="E628" s="3">
        <v>1.7448999999999999</v>
      </c>
      <c r="F628" s="3">
        <v>5.5542000000000001E-2</v>
      </c>
      <c r="G628" s="3">
        <v>5.2188999999999999E-2</v>
      </c>
      <c r="H628" s="3">
        <v>0</v>
      </c>
      <c r="I628" s="14">
        <v>0.19606999999999999</v>
      </c>
    </row>
    <row r="629" spans="1:9" x14ac:dyDescent="0.2">
      <c r="A629" s="2" t="s">
        <v>523</v>
      </c>
      <c r="B629" s="15" t="s">
        <v>21</v>
      </c>
      <c r="C629" s="8" t="s">
        <v>20</v>
      </c>
      <c r="D629" s="13">
        <v>11.742000000000001</v>
      </c>
      <c r="E629" s="3">
        <v>11.025</v>
      </c>
      <c r="F629" s="3">
        <v>5.5898000000000003E-2</v>
      </c>
      <c r="G629" s="3">
        <v>0.32519999999999999</v>
      </c>
      <c r="H629" s="3">
        <v>0</v>
      </c>
      <c r="I629" s="14">
        <v>0.33574999999999999</v>
      </c>
    </row>
    <row r="630" spans="1:9" x14ac:dyDescent="0.2">
      <c r="A630" s="2" t="s">
        <v>524</v>
      </c>
      <c r="B630" s="15" t="s">
        <v>22</v>
      </c>
      <c r="C630" s="8" t="s">
        <v>23</v>
      </c>
      <c r="D630" s="13">
        <v>0.19084999999999999</v>
      </c>
      <c r="E630" s="3">
        <v>0.18522</v>
      </c>
      <c r="F630" s="3">
        <v>3.5381000000000002E-7</v>
      </c>
      <c r="G630" s="3">
        <v>5.5614999999999996E-3</v>
      </c>
      <c r="H630" s="3">
        <v>0</v>
      </c>
      <c r="I630" s="14">
        <v>6.4307999999999995E-5</v>
      </c>
    </row>
    <row r="631" spans="1:9" x14ac:dyDescent="0.2">
      <c r="A631" s="2" t="s">
        <v>525</v>
      </c>
      <c r="B631" s="15" t="s">
        <v>24</v>
      </c>
      <c r="C631" s="8" t="s">
        <v>23</v>
      </c>
      <c r="D631" s="13">
        <v>94.701999999999998</v>
      </c>
      <c r="E631" s="3">
        <v>18.015999999999998</v>
      </c>
      <c r="F631" s="3">
        <v>0.65012000000000003</v>
      </c>
      <c r="G631" s="3">
        <v>2.8054000000000001</v>
      </c>
      <c r="H631" s="3">
        <v>0</v>
      </c>
      <c r="I631" s="14">
        <v>73.23</v>
      </c>
    </row>
    <row r="632" spans="1:9" ht="13.5" thickBot="1" x14ac:dyDescent="0.25">
      <c r="A632" s="2" t="s">
        <v>526</v>
      </c>
      <c r="B632" s="16" t="s">
        <v>25</v>
      </c>
      <c r="C632" s="17" t="s">
        <v>23</v>
      </c>
      <c r="D632" s="18">
        <v>31.065000000000001</v>
      </c>
      <c r="E632" s="19">
        <v>27.588000000000001</v>
      </c>
      <c r="F632" s="19">
        <v>0.16205</v>
      </c>
      <c r="G632" s="19">
        <v>0.98109999999999997</v>
      </c>
      <c r="H632" s="19">
        <v>0</v>
      </c>
      <c r="I632" s="20">
        <v>2.3334999999999999</v>
      </c>
    </row>
    <row r="633" spans="1:9" x14ac:dyDescent="0.2">
      <c r="A633" s="2" t="s">
        <v>527</v>
      </c>
      <c r="B633" s="21" t="s">
        <v>26</v>
      </c>
      <c r="C633" s="7" t="s">
        <v>20</v>
      </c>
      <c r="D633" s="22">
        <v>1.6972000000000001E-2</v>
      </c>
      <c r="E633" s="6">
        <v>1.4245000000000001E-2</v>
      </c>
      <c r="F633" s="6">
        <v>7.4493999999999995E-5</v>
      </c>
      <c r="G633" s="6">
        <v>3.3332000000000001E-4</v>
      </c>
      <c r="H633" s="6">
        <v>0</v>
      </c>
      <c r="I633" s="23">
        <v>2.3195999999999998E-3</v>
      </c>
    </row>
    <row r="634" spans="1:9" x14ac:dyDescent="0.2">
      <c r="A634" s="2" t="s">
        <v>528</v>
      </c>
      <c r="B634" s="21" t="s">
        <v>27</v>
      </c>
      <c r="C634" s="8" t="s">
        <v>20</v>
      </c>
      <c r="D634" s="13">
        <v>7.6245999999999994E-2</v>
      </c>
      <c r="E634" s="3">
        <v>7.6245999999999994E-2</v>
      </c>
      <c r="F634" s="3">
        <v>0</v>
      </c>
      <c r="G634" s="3">
        <v>0</v>
      </c>
      <c r="H634" s="3">
        <v>0</v>
      </c>
      <c r="I634" s="14">
        <v>0</v>
      </c>
    </row>
    <row r="635" spans="1:9" x14ac:dyDescent="0.2">
      <c r="A635" s="2" t="s">
        <v>529</v>
      </c>
      <c r="B635" s="21" t="s">
        <v>28</v>
      </c>
      <c r="C635" s="8" t="s">
        <v>20</v>
      </c>
      <c r="D635" s="13">
        <v>9.3216999999999994E-2</v>
      </c>
      <c r="E635" s="3">
        <v>9.0490000000000001E-2</v>
      </c>
      <c r="F635" s="3">
        <v>7.4493999999999995E-5</v>
      </c>
      <c r="G635" s="3">
        <v>3.3332000000000001E-4</v>
      </c>
      <c r="H635" s="3">
        <v>0</v>
      </c>
      <c r="I635" s="14">
        <v>2.3195999999999998E-3</v>
      </c>
    </row>
    <row r="636" spans="1:9" x14ac:dyDescent="0.2">
      <c r="A636" s="2" t="s">
        <v>530</v>
      </c>
      <c r="B636" s="21" t="s">
        <v>29</v>
      </c>
      <c r="C636" s="8" t="s">
        <v>20</v>
      </c>
      <c r="D636" s="13">
        <v>10.257999999999999</v>
      </c>
      <c r="E636" s="3">
        <v>9.5828000000000007</v>
      </c>
      <c r="F636" s="3">
        <v>5.5822999999999998E-2</v>
      </c>
      <c r="G636" s="3">
        <v>0.28559000000000001</v>
      </c>
      <c r="H636" s="3">
        <v>0</v>
      </c>
      <c r="I636" s="14">
        <v>0.33343</v>
      </c>
    </row>
    <row r="637" spans="1:9" x14ac:dyDescent="0.2">
      <c r="A637" s="2" t="s">
        <v>531</v>
      </c>
      <c r="B637" s="21" t="s">
        <v>30</v>
      </c>
      <c r="C637" s="8" t="s">
        <v>20</v>
      </c>
      <c r="D637" s="13">
        <v>1.3909</v>
      </c>
      <c r="E637" s="3">
        <v>1.3515999999999999</v>
      </c>
      <c r="F637" s="3">
        <v>0</v>
      </c>
      <c r="G637" s="3">
        <v>3.9279000000000001E-2</v>
      </c>
      <c r="H637" s="3">
        <v>0</v>
      </c>
      <c r="I637" s="14">
        <v>0</v>
      </c>
    </row>
    <row r="638" spans="1:9" x14ac:dyDescent="0.2">
      <c r="A638" s="2" t="s">
        <v>532</v>
      </c>
      <c r="B638" s="21" t="s">
        <v>31</v>
      </c>
      <c r="C638" s="8" t="s">
        <v>20</v>
      </c>
      <c r="D638" s="13">
        <v>11.648</v>
      </c>
      <c r="E638" s="3">
        <v>10.933999999999999</v>
      </c>
      <c r="F638" s="3">
        <v>5.5822999999999998E-2</v>
      </c>
      <c r="G638" s="3">
        <v>0.32486999999999999</v>
      </c>
      <c r="H638" s="3">
        <v>0</v>
      </c>
      <c r="I638" s="14">
        <v>0.33343</v>
      </c>
    </row>
    <row r="639" spans="1:9" x14ac:dyDescent="0.2">
      <c r="A639" s="2" t="s">
        <v>533</v>
      </c>
      <c r="B639" s="21" t="s">
        <v>32</v>
      </c>
      <c r="C639" s="8" t="s">
        <v>33</v>
      </c>
      <c r="D639" s="13">
        <v>1.5485000000000001E-2</v>
      </c>
      <c r="E639" s="3">
        <v>1.5193999999999999E-2</v>
      </c>
      <c r="F639" s="3">
        <v>0</v>
      </c>
      <c r="G639" s="3">
        <v>2.9070000000000002E-4</v>
      </c>
      <c r="H639" s="3">
        <v>0</v>
      </c>
      <c r="I639" s="14">
        <v>0</v>
      </c>
    </row>
    <row r="640" spans="1:9" x14ac:dyDescent="0.2">
      <c r="A640" s="2" t="s">
        <v>534</v>
      </c>
      <c r="B640" s="21" t="s">
        <v>34</v>
      </c>
      <c r="C640" s="8" t="s">
        <v>20</v>
      </c>
      <c r="D640" s="13">
        <v>0</v>
      </c>
      <c r="E640" s="3">
        <v>0</v>
      </c>
      <c r="F640" s="3">
        <v>0</v>
      </c>
      <c r="G640" s="3">
        <v>0</v>
      </c>
      <c r="H640" s="3">
        <v>0</v>
      </c>
      <c r="I640" s="14">
        <v>0</v>
      </c>
    </row>
    <row r="641" spans="1:10" x14ac:dyDescent="0.2">
      <c r="A641" s="2" t="s">
        <v>535</v>
      </c>
      <c r="B641" s="21" t="s">
        <v>35</v>
      </c>
      <c r="C641" s="8" t="s">
        <v>20</v>
      </c>
      <c r="D641" s="13">
        <v>0</v>
      </c>
      <c r="E641" s="3">
        <v>0</v>
      </c>
      <c r="F641" s="3">
        <v>0</v>
      </c>
      <c r="G641" s="3">
        <v>0</v>
      </c>
      <c r="H641" s="3">
        <v>0</v>
      </c>
      <c r="I641" s="14">
        <v>0</v>
      </c>
    </row>
    <row r="642" spans="1:10" x14ac:dyDescent="0.2">
      <c r="A642" s="2" t="s">
        <v>536</v>
      </c>
      <c r="B642" s="21" t="s">
        <v>36</v>
      </c>
      <c r="C642" s="8" t="s">
        <v>33</v>
      </c>
      <c r="D642" s="13">
        <v>0.16697999999999999</v>
      </c>
      <c r="E642" s="3">
        <v>9.6728999999999996E-2</v>
      </c>
      <c r="F642" s="3">
        <v>0</v>
      </c>
      <c r="G642" s="3">
        <v>2.2913999999999999E-3</v>
      </c>
      <c r="H642" s="3">
        <v>0</v>
      </c>
      <c r="I642" s="14">
        <v>6.7962999999999996E-2</v>
      </c>
    </row>
    <row r="643" spans="1:10" x14ac:dyDescent="0.2">
      <c r="A643" s="2" t="s">
        <v>537</v>
      </c>
      <c r="B643" s="21" t="s">
        <v>37</v>
      </c>
      <c r="C643" s="8" t="s">
        <v>33</v>
      </c>
      <c r="D643" s="13">
        <v>0.11375</v>
      </c>
      <c r="E643" s="3">
        <v>3.0780999999999999E-2</v>
      </c>
      <c r="F643" s="3">
        <v>1.4045999999999999E-4</v>
      </c>
      <c r="G643" s="3">
        <v>7.1944000000000001E-3</v>
      </c>
      <c r="H643" s="3">
        <v>0</v>
      </c>
      <c r="I643" s="14">
        <v>7.5635999999999995E-2</v>
      </c>
    </row>
    <row r="644" spans="1:10" x14ac:dyDescent="0.2">
      <c r="A644" s="2" t="s">
        <v>538</v>
      </c>
      <c r="B644" s="21" t="s">
        <v>38</v>
      </c>
      <c r="C644" s="8" t="s">
        <v>33</v>
      </c>
      <c r="D644" s="13">
        <v>2.4976000000000002E-4</v>
      </c>
      <c r="E644" s="3">
        <v>2.3986E-4</v>
      </c>
      <c r="F644" s="3">
        <v>1.0004E-7</v>
      </c>
      <c r="G644" s="3">
        <v>5.8351999999999996E-6</v>
      </c>
      <c r="H644" s="3">
        <v>0</v>
      </c>
      <c r="I644" s="14">
        <v>3.9693000000000003E-6</v>
      </c>
    </row>
    <row r="645" spans="1:10" x14ac:dyDescent="0.2">
      <c r="A645" s="2" t="s">
        <v>539</v>
      </c>
      <c r="B645" s="21" t="s">
        <v>39</v>
      </c>
      <c r="C645" s="8" t="s">
        <v>33</v>
      </c>
      <c r="D645" s="13">
        <v>0</v>
      </c>
      <c r="E645" s="3">
        <v>0</v>
      </c>
      <c r="F645" s="3">
        <v>0</v>
      </c>
      <c r="G645" s="3">
        <v>0</v>
      </c>
      <c r="H645" s="3">
        <v>0</v>
      </c>
      <c r="I645" s="14">
        <v>0</v>
      </c>
    </row>
    <row r="646" spans="1:10" x14ac:dyDescent="0.2">
      <c r="A646" s="2" t="s">
        <v>540</v>
      </c>
      <c r="B646" s="21" t="s">
        <v>40</v>
      </c>
      <c r="C646" s="8" t="s">
        <v>33</v>
      </c>
      <c r="D646" s="13">
        <v>4.3359999999999996E-3</v>
      </c>
      <c r="E646" s="3">
        <v>0</v>
      </c>
      <c r="F646" s="3">
        <v>0</v>
      </c>
      <c r="G646" s="3">
        <v>4.3359999999999996E-3</v>
      </c>
      <c r="H646" s="3">
        <v>0</v>
      </c>
      <c r="I646" s="14">
        <v>0</v>
      </c>
    </row>
    <row r="647" spans="1:10" x14ac:dyDescent="0.2">
      <c r="A647" s="2" t="s">
        <v>541</v>
      </c>
      <c r="B647" s="21" t="s">
        <v>41</v>
      </c>
      <c r="C647" s="8" t="s">
        <v>33</v>
      </c>
      <c r="D647" s="13">
        <v>0</v>
      </c>
      <c r="E647" s="3">
        <v>0</v>
      </c>
      <c r="F647" s="3">
        <v>0</v>
      </c>
      <c r="G647" s="3">
        <v>0</v>
      </c>
      <c r="H647" s="3">
        <v>0</v>
      </c>
      <c r="I647" s="14">
        <v>0</v>
      </c>
    </row>
    <row r="648" spans="1:10" x14ac:dyDescent="0.2">
      <c r="A648" s="2" t="s">
        <v>542</v>
      </c>
      <c r="B648" s="21" t="s">
        <v>42</v>
      </c>
      <c r="C648" s="24" t="s">
        <v>20</v>
      </c>
      <c r="D648" s="13">
        <v>5.4895999999999999E-3</v>
      </c>
      <c r="E648" s="3">
        <v>0</v>
      </c>
      <c r="F648" s="3">
        <v>0</v>
      </c>
      <c r="G648" s="3">
        <v>5.4895999999999999E-3</v>
      </c>
      <c r="H648" s="3">
        <v>0</v>
      </c>
      <c r="I648" s="14">
        <v>0</v>
      </c>
    </row>
    <row r="650" spans="1:10" ht="13.5" thickBot="1" x14ac:dyDescent="0.25">
      <c r="A650" s="1"/>
      <c r="B650" s="1"/>
      <c r="C650" s="1"/>
      <c r="D650" s="112" t="s">
        <v>108</v>
      </c>
      <c r="E650" s="112"/>
      <c r="F650" s="112"/>
      <c r="G650" s="112"/>
      <c r="H650" s="112"/>
      <c r="I650" s="112"/>
      <c r="J650" t="s">
        <v>876</v>
      </c>
    </row>
    <row r="651" spans="1:10" ht="14.25" thickTop="1" thickBot="1" x14ac:dyDescent="0.25">
      <c r="A651" s="1"/>
      <c r="B651" s="4" t="s">
        <v>6</v>
      </c>
      <c r="C651" s="5" t="s">
        <v>0</v>
      </c>
      <c r="D651" s="9" t="s">
        <v>7</v>
      </c>
      <c r="E651" s="10" t="s">
        <v>1</v>
      </c>
      <c r="F651" s="10" t="s">
        <v>2</v>
      </c>
      <c r="G651" s="10" t="s">
        <v>3</v>
      </c>
      <c r="H651" s="10" t="s">
        <v>4</v>
      </c>
      <c r="I651" s="11" t="s">
        <v>5</v>
      </c>
    </row>
    <row r="652" spans="1:10" x14ac:dyDescent="0.2">
      <c r="A652" s="2" t="s">
        <v>543</v>
      </c>
      <c r="B652" s="12" t="s">
        <v>8</v>
      </c>
      <c r="C652" s="8" t="s">
        <v>9</v>
      </c>
      <c r="D652" s="13">
        <v>0.35652</v>
      </c>
      <c r="E652" s="3">
        <v>0.25623000000000001</v>
      </c>
      <c r="F652" s="3">
        <v>4.4332E-3</v>
      </c>
      <c r="G652" s="3">
        <v>1.8904000000000001E-2</v>
      </c>
      <c r="H652" s="3">
        <v>0</v>
      </c>
      <c r="I652" s="14">
        <v>7.6959E-2</v>
      </c>
    </row>
    <row r="653" spans="1:10" x14ac:dyDescent="0.2">
      <c r="A653" s="2" t="s">
        <v>544</v>
      </c>
      <c r="B653" s="15" t="s">
        <v>10</v>
      </c>
      <c r="C653" s="8" t="s">
        <v>11</v>
      </c>
      <c r="D653" s="13">
        <v>2.6251999999999999E-8</v>
      </c>
      <c r="E653" s="3">
        <v>2.2597E-8</v>
      </c>
      <c r="F653" s="3">
        <v>8.9825999999999993E-12</v>
      </c>
      <c r="G653" s="3">
        <v>6.0681E-10</v>
      </c>
      <c r="H653" s="3">
        <v>0</v>
      </c>
      <c r="I653" s="14">
        <v>3.0385999999999998E-9</v>
      </c>
    </row>
    <row r="654" spans="1:10" x14ac:dyDescent="0.2">
      <c r="A654" s="2" t="s">
        <v>545</v>
      </c>
      <c r="B654" s="15" t="s">
        <v>12</v>
      </c>
      <c r="C654" s="8" t="s">
        <v>45</v>
      </c>
      <c r="D654" s="13">
        <v>5.4993999999999996E-4</v>
      </c>
      <c r="E654" s="3">
        <v>4.5363000000000001E-4</v>
      </c>
      <c r="F654" s="3">
        <v>1.9921000000000001E-5</v>
      </c>
      <c r="G654" s="3">
        <v>1.293E-5</v>
      </c>
      <c r="H654" s="3">
        <v>0</v>
      </c>
      <c r="I654" s="14">
        <v>6.3456999999999999E-5</v>
      </c>
    </row>
    <row r="655" spans="1:10" x14ac:dyDescent="0.2">
      <c r="A655" s="2" t="s">
        <v>546</v>
      </c>
      <c r="B655" s="15" t="s">
        <v>13</v>
      </c>
      <c r="C655" s="8" t="s">
        <v>14</v>
      </c>
      <c r="D655" s="13">
        <v>1.6446000000000001E-4</v>
      </c>
      <c r="E655" s="3">
        <v>8.7087000000000002E-5</v>
      </c>
      <c r="F655" s="3">
        <v>4.578E-6</v>
      </c>
      <c r="G655" s="3">
        <v>1.7640000000000001E-5</v>
      </c>
      <c r="H655" s="3">
        <v>0</v>
      </c>
      <c r="I655" s="14">
        <v>5.5158999999999998E-5</v>
      </c>
    </row>
    <row r="656" spans="1:10" x14ac:dyDescent="0.2">
      <c r="A656" s="2" t="s">
        <v>547</v>
      </c>
      <c r="B656" s="15" t="s">
        <v>15</v>
      </c>
      <c r="C656" s="8" t="s">
        <v>16</v>
      </c>
      <c r="D656" s="13">
        <v>8.4505000000000005E-5</v>
      </c>
      <c r="E656" s="3">
        <v>7.2551000000000004E-5</v>
      </c>
      <c r="F656" s="3">
        <v>1.4156E-6</v>
      </c>
      <c r="G656" s="3">
        <v>4.0781E-6</v>
      </c>
      <c r="H656" s="3">
        <v>0</v>
      </c>
      <c r="I656" s="14">
        <v>6.4602999999999998E-6</v>
      </c>
    </row>
    <row r="657" spans="1:9" x14ac:dyDescent="0.2">
      <c r="A657" s="2" t="s">
        <v>548</v>
      </c>
      <c r="B657" s="15" t="s">
        <v>17</v>
      </c>
      <c r="C657" s="8" t="s">
        <v>18</v>
      </c>
      <c r="D657" s="13">
        <v>1.1487999999999999E-6</v>
      </c>
      <c r="E657" s="3">
        <v>1.1457000000000001E-6</v>
      </c>
      <c r="F657" s="3">
        <v>1.7744999999999999E-10</v>
      </c>
      <c r="G657" s="3">
        <v>1.0223999999999999E-9</v>
      </c>
      <c r="H657" s="3">
        <v>0</v>
      </c>
      <c r="I657" s="14">
        <v>1.9087999999999999E-9</v>
      </c>
    </row>
    <row r="658" spans="1:9" x14ac:dyDescent="0.2">
      <c r="A658" s="2" t="s">
        <v>549</v>
      </c>
      <c r="B658" s="15" t="s">
        <v>19</v>
      </c>
      <c r="C658" s="8" t="s">
        <v>20</v>
      </c>
      <c r="D658" s="13">
        <v>2.3302</v>
      </c>
      <c r="E658" s="3">
        <v>1.9833000000000001</v>
      </c>
      <c r="F658" s="3">
        <v>6.2296999999999998E-2</v>
      </c>
      <c r="G658" s="3">
        <v>6.0389999999999999E-2</v>
      </c>
      <c r="H658" s="3">
        <v>0</v>
      </c>
      <c r="I658" s="14">
        <v>0.22428999999999999</v>
      </c>
    </row>
    <row r="659" spans="1:9" x14ac:dyDescent="0.2">
      <c r="A659" s="2" t="s">
        <v>550</v>
      </c>
      <c r="B659" s="15" t="s">
        <v>21</v>
      </c>
      <c r="C659" s="8" t="s">
        <v>20</v>
      </c>
      <c r="D659" s="13">
        <v>13.577999999999999</v>
      </c>
      <c r="E659" s="3">
        <v>12.753</v>
      </c>
      <c r="F659" s="3">
        <v>6.2697000000000003E-2</v>
      </c>
      <c r="G659" s="3">
        <v>0.37869999999999998</v>
      </c>
      <c r="H659" s="3">
        <v>0</v>
      </c>
      <c r="I659" s="14">
        <v>0.38407999999999998</v>
      </c>
    </row>
    <row r="660" spans="1:9" x14ac:dyDescent="0.2">
      <c r="A660" s="2" t="s">
        <v>551</v>
      </c>
      <c r="B660" s="15" t="s">
        <v>22</v>
      </c>
      <c r="C660" s="8" t="s">
        <v>23</v>
      </c>
      <c r="D660" s="13">
        <v>0.16783999999999999</v>
      </c>
      <c r="E660" s="3">
        <v>0.16286999999999999</v>
      </c>
      <c r="F660" s="3">
        <v>3.9684E-7</v>
      </c>
      <c r="G660" s="3">
        <v>4.8910999999999998E-3</v>
      </c>
      <c r="H660" s="3">
        <v>0</v>
      </c>
      <c r="I660" s="14">
        <v>7.3564000000000002E-5</v>
      </c>
    </row>
    <row r="661" spans="1:9" x14ac:dyDescent="0.2">
      <c r="A661" s="2" t="s">
        <v>552</v>
      </c>
      <c r="B661" s="15" t="s">
        <v>24</v>
      </c>
      <c r="C661" s="8" t="s">
        <v>23</v>
      </c>
      <c r="D661" s="13">
        <v>107.58</v>
      </c>
      <c r="E661" s="3">
        <v>19.895</v>
      </c>
      <c r="F661" s="3">
        <v>0.72919999999999996</v>
      </c>
      <c r="G661" s="3">
        <v>3.1806000000000001</v>
      </c>
      <c r="H661" s="3">
        <v>0</v>
      </c>
      <c r="I661" s="14">
        <v>83.77</v>
      </c>
    </row>
    <row r="662" spans="1:9" ht="13.5" thickBot="1" x14ac:dyDescent="0.25">
      <c r="A662" s="2" t="s">
        <v>553</v>
      </c>
      <c r="B662" s="16" t="s">
        <v>25</v>
      </c>
      <c r="C662" s="17" t="s">
        <v>23</v>
      </c>
      <c r="D662" s="18">
        <v>34.326999999999998</v>
      </c>
      <c r="E662" s="19">
        <v>30.4</v>
      </c>
      <c r="F662" s="19">
        <v>0.18176</v>
      </c>
      <c r="G662" s="19">
        <v>1.0761000000000001</v>
      </c>
      <c r="H662" s="19">
        <v>0</v>
      </c>
      <c r="I662" s="20">
        <v>2.6694</v>
      </c>
    </row>
    <row r="663" spans="1:9" x14ac:dyDescent="0.2">
      <c r="A663" s="2" t="s">
        <v>554</v>
      </c>
      <c r="B663" s="21" t="s">
        <v>26</v>
      </c>
      <c r="C663" s="7" t="s">
        <v>20</v>
      </c>
      <c r="D663" s="22">
        <v>1.2834E-2</v>
      </c>
      <c r="E663" s="6">
        <v>9.8843000000000004E-3</v>
      </c>
      <c r="F663" s="6">
        <v>8.3554000000000007E-5</v>
      </c>
      <c r="G663" s="6">
        <v>2.128E-4</v>
      </c>
      <c r="H663" s="6">
        <v>0</v>
      </c>
      <c r="I663" s="23">
        <v>2.6534000000000002E-3</v>
      </c>
    </row>
    <row r="664" spans="1:9" x14ac:dyDescent="0.2">
      <c r="A664" s="2" t="s">
        <v>555</v>
      </c>
      <c r="B664" s="21" t="s">
        <v>27</v>
      </c>
      <c r="C664" s="8" t="s">
        <v>20</v>
      </c>
      <c r="D664" s="13">
        <v>7.6245999999999994E-2</v>
      </c>
      <c r="E664" s="3">
        <v>7.6245999999999994E-2</v>
      </c>
      <c r="F664" s="3">
        <v>0</v>
      </c>
      <c r="G664" s="3">
        <v>0</v>
      </c>
      <c r="H664" s="3">
        <v>0</v>
      </c>
      <c r="I664" s="14">
        <v>0</v>
      </c>
    </row>
    <row r="665" spans="1:9" x14ac:dyDescent="0.2">
      <c r="A665" s="2" t="s">
        <v>556</v>
      </c>
      <c r="B665" s="21" t="s">
        <v>28</v>
      </c>
      <c r="C665" s="8" t="s">
        <v>20</v>
      </c>
      <c r="D665" s="13">
        <v>8.9080000000000006E-2</v>
      </c>
      <c r="E665" s="3">
        <v>8.6129999999999998E-2</v>
      </c>
      <c r="F665" s="3">
        <v>8.3554000000000007E-5</v>
      </c>
      <c r="G665" s="3">
        <v>2.128E-4</v>
      </c>
      <c r="H665" s="3">
        <v>0</v>
      </c>
      <c r="I665" s="14">
        <v>2.6534000000000002E-3</v>
      </c>
    </row>
    <row r="666" spans="1:9" x14ac:dyDescent="0.2">
      <c r="A666" s="2" t="s">
        <v>557</v>
      </c>
      <c r="B666" s="21" t="s">
        <v>29</v>
      </c>
      <c r="C666" s="8" t="s">
        <v>20</v>
      </c>
      <c r="D666" s="13">
        <v>11.916</v>
      </c>
      <c r="E666" s="3">
        <v>11.138</v>
      </c>
      <c r="F666" s="3">
        <v>6.2613000000000002E-2</v>
      </c>
      <c r="G666" s="3">
        <v>0.33389000000000002</v>
      </c>
      <c r="H666" s="3">
        <v>0</v>
      </c>
      <c r="I666" s="14">
        <v>0.38141999999999998</v>
      </c>
    </row>
    <row r="667" spans="1:9" x14ac:dyDescent="0.2">
      <c r="A667" s="2" t="s">
        <v>558</v>
      </c>
      <c r="B667" s="21" t="s">
        <v>30</v>
      </c>
      <c r="C667" s="8" t="s">
        <v>20</v>
      </c>
      <c r="D667" s="13">
        <v>1.5733999999999999</v>
      </c>
      <c r="E667" s="3">
        <v>1.5287999999999999</v>
      </c>
      <c r="F667" s="3">
        <v>0</v>
      </c>
      <c r="G667" s="3">
        <v>4.4595999999999997E-2</v>
      </c>
      <c r="H667" s="3">
        <v>0</v>
      </c>
      <c r="I667" s="14">
        <v>0</v>
      </c>
    </row>
    <row r="668" spans="1:9" x14ac:dyDescent="0.2">
      <c r="A668" s="2" t="s">
        <v>559</v>
      </c>
      <c r="B668" s="21" t="s">
        <v>31</v>
      </c>
      <c r="C668" s="8" t="s">
        <v>20</v>
      </c>
      <c r="D668" s="13">
        <v>13.49</v>
      </c>
      <c r="E668" s="3">
        <v>12.667</v>
      </c>
      <c r="F668" s="3">
        <v>6.2613000000000002E-2</v>
      </c>
      <c r="G668" s="3">
        <v>0.37848999999999999</v>
      </c>
      <c r="H668" s="3">
        <v>0</v>
      </c>
      <c r="I668" s="14">
        <v>0.38141999999999998</v>
      </c>
    </row>
    <row r="669" spans="1:9" x14ac:dyDescent="0.2">
      <c r="A669" s="2" t="s">
        <v>560</v>
      </c>
      <c r="B669" s="21" t="s">
        <v>32</v>
      </c>
      <c r="C669" s="8" t="s">
        <v>33</v>
      </c>
      <c r="D669" s="13">
        <v>1.7420000000000001E-2</v>
      </c>
      <c r="E669" s="3">
        <v>1.7073000000000001E-2</v>
      </c>
      <c r="F669" s="3">
        <v>0</v>
      </c>
      <c r="G669" s="3">
        <v>3.4707E-4</v>
      </c>
      <c r="H669" s="3">
        <v>0</v>
      </c>
      <c r="I669" s="14">
        <v>0</v>
      </c>
    </row>
    <row r="670" spans="1:9" x14ac:dyDescent="0.2">
      <c r="A670" s="2" t="s">
        <v>561</v>
      </c>
      <c r="B670" s="21" t="s">
        <v>34</v>
      </c>
      <c r="C670" s="8" t="s">
        <v>20</v>
      </c>
      <c r="D670" s="13">
        <v>0</v>
      </c>
      <c r="E670" s="3">
        <v>0</v>
      </c>
      <c r="F670" s="3">
        <v>0</v>
      </c>
      <c r="G670" s="3">
        <v>0</v>
      </c>
      <c r="H670" s="3">
        <v>0</v>
      </c>
      <c r="I670" s="14">
        <v>0</v>
      </c>
    </row>
    <row r="671" spans="1:9" x14ac:dyDescent="0.2">
      <c r="A671" s="2" t="s">
        <v>562</v>
      </c>
      <c r="B671" s="21" t="s">
        <v>35</v>
      </c>
      <c r="C671" s="8" t="s">
        <v>20</v>
      </c>
      <c r="D671" s="13">
        <v>0</v>
      </c>
      <c r="E671" s="3">
        <v>0</v>
      </c>
      <c r="F671" s="3">
        <v>0</v>
      </c>
      <c r="G671" s="3">
        <v>0</v>
      </c>
      <c r="H671" s="3">
        <v>0</v>
      </c>
      <c r="I671" s="14">
        <v>0</v>
      </c>
    </row>
    <row r="672" spans="1:9" x14ac:dyDescent="0.2">
      <c r="A672" s="2" t="s">
        <v>563</v>
      </c>
      <c r="B672" s="21" t="s">
        <v>36</v>
      </c>
      <c r="C672" s="8" t="s">
        <v>33</v>
      </c>
      <c r="D672" s="13">
        <v>0.17798</v>
      </c>
      <c r="E672" s="3">
        <v>9.7627000000000005E-2</v>
      </c>
      <c r="F672" s="3">
        <v>0</v>
      </c>
      <c r="G672" s="3">
        <v>2.6120000000000002E-3</v>
      </c>
      <c r="H672" s="3">
        <v>0</v>
      </c>
      <c r="I672" s="14">
        <v>7.7744999999999995E-2</v>
      </c>
    </row>
    <row r="673" spans="1:10" x14ac:dyDescent="0.2">
      <c r="A673" s="2" t="s">
        <v>564</v>
      </c>
      <c r="B673" s="21" t="s">
        <v>37</v>
      </c>
      <c r="C673" s="8" t="s">
        <v>33</v>
      </c>
      <c r="D673" s="13">
        <v>0.12377000000000001</v>
      </c>
      <c r="E673" s="3">
        <v>2.9603000000000001E-2</v>
      </c>
      <c r="F673" s="3">
        <v>1.5755000000000001E-4</v>
      </c>
      <c r="G673" s="3">
        <v>7.4863999999999998E-3</v>
      </c>
      <c r="H673" s="3">
        <v>0</v>
      </c>
      <c r="I673" s="14">
        <v>8.6522000000000002E-2</v>
      </c>
    </row>
    <row r="674" spans="1:10" x14ac:dyDescent="0.2">
      <c r="A674" s="2" t="s">
        <v>565</v>
      </c>
      <c r="B674" s="21" t="s">
        <v>38</v>
      </c>
      <c r="C674" s="8" t="s">
        <v>33</v>
      </c>
      <c r="D674" s="13">
        <v>2.2123999999999999E-4</v>
      </c>
      <c r="E674" s="3">
        <v>2.1158E-4</v>
      </c>
      <c r="F674" s="3">
        <v>1.1221E-7</v>
      </c>
      <c r="G674" s="3">
        <v>5.0042999999999997E-6</v>
      </c>
      <c r="H674" s="3">
        <v>0</v>
      </c>
      <c r="I674" s="14">
        <v>4.5405E-6</v>
      </c>
    </row>
    <row r="675" spans="1:10" x14ac:dyDescent="0.2">
      <c r="A675" s="2" t="s">
        <v>566</v>
      </c>
      <c r="B675" s="21" t="s">
        <v>39</v>
      </c>
      <c r="C675" s="8" t="s">
        <v>33</v>
      </c>
      <c r="D675" s="13">
        <v>0</v>
      </c>
      <c r="E675" s="3">
        <v>0</v>
      </c>
      <c r="F675" s="3">
        <v>0</v>
      </c>
      <c r="G675" s="3">
        <v>0</v>
      </c>
      <c r="H675" s="3">
        <v>0</v>
      </c>
      <c r="I675" s="14">
        <v>0</v>
      </c>
    </row>
    <row r="676" spans="1:10" x14ac:dyDescent="0.2">
      <c r="A676" s="2" t="s">
        <v>567</v>
      </c>
      <c r="B676" s="21" t="s">
        <v>40</v>
      </c>
      <c r="C676" s="8" t="s">
        <v>33</v>
      </c>
      <c r="D676" s="13">
        <v>4.3359999999999996E-3</v>
      </c>
      <c r="E676" s="3">
        <v>0</v>
      </c>
      <c r="F676" s="3">
        <v>0</v>
      </c>
      <c r="G676" s="3">
        <v>4.3359999999999996E-3</v>
      </c>
      <c r="H676" s="3">
        <v>0</v>
      </c>
      <c r="I676" s="14">
        <v>0</v>
      </c>
    </row>
    <row r="677" spans="1:10" x14ac:dyDescent="0.2">
      <c r="A677" s="2" t="s">
        <v>568</v>
      </c>
      <c r="B677" s="21" t="s">
        <v>41</v>
      </c>
      <c r="C677" s="8" t="s">
        <v>33</v>
      </c>
      <c r="D677" s="13">
        <v>0</v>
      </c>
      <c r="E677" s="3">
        <v>0</v>
      </c>
      <c r="F677" s="3">
        <v>0</v>
      </c>
      <c r="G677" s="3">
        <v>0</v>
      </c>
      <c r="H677" s="3">
        <v>0</v>
      </c>
      <c r="I677" s="14">
        <v>0</v>
      </c>
    </row>
    <row r="678" spans="1:10" x14ac:dyDescent="0.2">
      <c r="A678" s="2" t="s">
        <v>569</v>
      </c>
      <c r="B678" s="21" t="s">
        <v>42</v>
      </c>
      <c r="C678" s="24" t="s">
        <v>20</v>
      </c>
      <c r="D678" s="13">
        <v>5.4895999999999999E-3</v>
      </c>
      <c r="E678" s="3">
        <v>0</v>
      </c>
      <c r="F678" s="3">
        <v>0</v>
      </c>
      <c r="G678" s="3">
        <v>5.4895999999999999E-3</v>
      </c>
      <c r="H678" s="3">
        <v>0</v>
      </c>
      <c r="I678" s="14">
        <v>0</v>
      </c>
    </row>
    <row r="680" spans="1:10" ht="13.5" thickBot="1" x14ac:dyDescent="0.25">
      <c r="A680" s="1"/>
      <c r="B680" s="1"/>
      <c r="C680" s="1"/>
      <c r="D680" s="112" t="s">
        <v>53</v>
      </c>
      <c r="E680" s="112"/>
      <c r="F680" s="112"/>
      <c r="G680" s="112"/>
      <c r="H680" s="112"/>
      <c r="I680" s="112"/>
      <c r="J680" t="s">
        <v>877</v>
      </c>
    </row>
    <row r="681" spans="1:10" ht="14.25" thickTop="1" thickBot="1" x14ac:dyDescent="0.25">
      <c r="A681" s="1"/>
      <c r="B681" s="4" t="s">
        <v>6</v>
      </c>
      <c r="C681" s="5" t="s">
        <v>0</v>
      </c>
      <c r="D681" s="9" t="s">
        <v>7</v>
      </c>
      <c r="E681" s="10" t="s">
        <v>1</v>
      </c>
      <c r="F681" s="10" t="s">
        <v>2</v>
      </c>
      <c r="G681" s="10" t="s">
        <v>3</v>
      </c>
      <c r="H681" s="10" t="s">
        <v>4</v>
      </c>
      <c r="I681" s="11" t="s">
        <v>5</v>
      </c>
    </row>
    <row r="682" spans="1:10" x14ac:dyDescent="0.2">
      <c r="A682" s="2" t="s">
        <v>570</v>
      </c>
      <c r="B682" s="12" t="s">
        <v>8</v>
      </c>
      <c r="C682" s="8" t="s">
        <v>9</v>
      </c>
      <c r="D682" s="13">
        <v>3.3071000000000003E-2</v>
      </c>
      <c r="E682" s="3">
        <v>2.5916999999999999E-2</v>
      </c>
      <c r="F682" s="3">
        <v>2.9147999999999999E-4</v>
      </c>
      <c r="G682" s="3">
        <v>9.6268999999999999E-4</v>
      </c>
      <c r="H682" s="3">
        <v>2.8960999999999999E-5</v>
      </c>
      <c r="I682" s="14">
        <v>5.8710000000000004E-3</v>
      </c>
    </row>
    <row r="683" spans="1:10" x14ac:dyDescent="0.2">
      <c r="A683" s="2" t="s">
        <v>571</v>
      </c>
      <c r="B683" s="15" t="s">
        <v>10</v>
      </c>
      <c r="C683" s="8" t="s">
        <v>11</v>
      </c>
      <c r="D683" s="13">
        <v>5.6063000000000004E-9</v>
      </c>
      <c r="E683" s="3">
        <v>5.1704000000000003E-9</v>
      </c>
      <c r="F683" s="3">
        <v>5.9059000000000001E-13</v>
      </c>
      <c r="G683" s="3">
        <v>1.6209999999999999E-10</v>
      </c>
      <c r="H683" s="3">
        <v>4.1388000000000001E-11</v>
      </c>
      <c r="I683" s="14">
        <v>2.3181E-10</v>
      </c>
    </row>
    <row r="684" spans="1:10" x14ac:dyDescent="0.2">
      <c r="A684" s="2" t="s">
        <v>572</v>
      </c>
      <c r="B684" s="15" t="s">
        <v>12</v>
      </c>
      <c r="C684" s="8" t="s">
        <v>45</v>
      </c>
      <c r="D684" s="13">
        <v>4.2948999999999998E-5</v>
      </c>
      <c r="E684" s="3">
        <v>3.5441999999999997E-5</v>
      </c>
      <c r="F684" s="3">
        <v>1.3097999999999999E-6</v>
      </c>
      <c r="G684" s="3">
        <v>1.2481E-6</v>
      </c>
      <c r="H684" s="3">
        <v>1.0771E-7</v>
      </c>
      <c r="I684" s="14">
        <v>4.8408999999999997E-6</v>
      </c>
    </row>
    <row r="685" spans="1:10" x14ac:dyDescent="0.2">
      <c r="A685" s="2" t="s">
        <v>573</v>
      </c>
      <c r="B685" s="15" t="s">
        <v>13</v>
      </c>
      <c r="C685" s="8" t="s">
        <v>14</v>
      </c>
      <c r="D685" s="13">
        <v>1.3281999999999999E-5</v>
      </c>
      <c r="E685" s="3">
        <v>8.3765000000000002E-6</v>
      </c>
      <c r="F685" s="3">
        <v>3.0100000000000001E-7</v>
      </c>
      <c r="G685" s="3">
        <v>3.8678000000000003E-7</v>
      </c>
      <c r="H685" s="3">
        <v>9.8192999999999998E-9</v>
      </c>
      <c r="I685" s="14">
        <v>4.2079E-6</v>
      </c>
    </row>
    <row r="686" spans="1:10" x14ac:dyDescent="0.2">
      <c r="A686" s="2" t="s">
        <v>574</v>
      </c>
      <c r="B686" s="15" t="s">
        <v>15</v>
      </c>
      <c r="C686" s="8" t="s">
        <v>16</v>
      </c>
      <c r="D686" s="13">
        <v>8.6016000000000008E-6</v>
      </c>
      <c r="E686" s="3">
        <v>7.7589999999999997E-6</v>
      </c>
      <c r="F686" s="3">
        <v>9.3072000000000001E-8</v>
      </c>
      <c r="G686" s="3">
        <v>2.5038E-7</v>
      </c>
      <c r="H686" s="3">
        <v>6.2339000000000002E-9</v>
      </c>
      <c r="I686" s="14">
        <v>4.9283000000000005E-7</v>
      </c>
    </row>
    <row r="687" spans="1:10" x14ac:dyDescent="0.2">
      <c r="A687" s="2" t="s">
        <v>575</v>
      </c>
      <c r="B687" s="15" t="s">
        <v>17</v>
      </c>
      <c r="C687" s="8" t="s">
        <v>18</v>
      </c>
      <c r="D687" s="13">
        <v>6.8331000000000003E-9</v>
      </c>
      <c r="E687" s="3">
        <v>6.4629999999999997E-9</v>
      </c>
      <c r="F687" s="3">
        <v>1.1667E-11</v>
      </c>
      <c r="G687" s="3">
        <v>1.9862000000000001E-10</v>
      </c>
      <c r="H687" s="3">
        <v>1.4130000000000001E-11</v>
      </c>
      <c r="I687" s="14">
        <v>1.4562000000000001E-10</v>
      </c>
    </row>
    <row r="688" spans="1:10" x14ac:dyDescent="0.2">
      <c r="A688" s="2" t="s">
        <v>576</v>
      </c>
      <c r="B688" s="15" t="s">
        <v>19</v>
      </c>
      <c r="C688" s="8" t="s">
        <v>20</v>
      </c>
      <c r="D688" s="13">
        <v>0.29620000000000002</v>
      </c>
      <c r="E688" s="3">
        <v>0.26604</v>
      </c>
      <c r="F688" s="3">
        <v>4.0959000000000004E-3</v>
      </c>
      <c r="G688" s="3">
        <v>8.6184E-3</v>
      </c>
      <c r="H688" s="3">
        <v>3.3300000000000002E-4</v>
      </c>
      <c r="I688" s="14">
        <v>1.711E-2</v>
      </c>
    </row>
    <row r="689" spans="1:9" x14ac:dyDescent="0.2">
      <c r="A689" s="2" t="s">
        <v>577</v>
      </c>
      <c r="B689" s="15" t="s">
        <v>21</v>
      </c>
      <c r="C689" s="8" t="s">
        <v>20</v>
      </c>
      <c r="D689" s="13">
        <v>0.53759999999999997</v>
      </c>
      <c r="E689" s="3">
        <v>0.48594999999999999</v>
      </c>
      <c r="F689" s="3">
        <v>4.1222000000000003E-3</v>
      </c>
      <c r="G689" s="3">
        <v>1.5583E-2</v>
      </c>
      <c r="H689" s="3">
        <v>2.6424E-3</v>
      </c>
      <c r="I689" s="14">
        <v>2.93E-2</v>
      </c>
    </row>
    <row r="690" spans="1:9" x14ac:dyDescent="0.2">
      <c r="A690" s="2" t="s">
        <v>578</v>
      </c>
      <c r="B690" s="15" t="s">
        <v>22</v>
      </c>
      <c r="C690" s="8" t="s">
        <v>23</v>
      </c>
      <c r="D690" s="13">
        <v>6.1395999999999999E-2</v>
      </c>
      <c r="E690" s="3">
        <v>5.8936000000000002E-2</v>
      </c>
      <c r="F690" s="3">
        <v>2.6092E-8</v>
      </c>
      <c r="G690" s="3">
        <v>1.7683E-3</v>
      </c>
      <c r="H690" s="3">
        <v>6.8594999999999995E-4</v>
      </c>
      <c r="I690" s="14">
        <v>5.6119999999999998E-6</v>
      </c>
    </row>
    <row r="691" spans="1:9" x14ac:dyDescent="0.2">
      <c r="A691" s="2" t="s">
        <v>579</v>
      </c>
      <c r="B691" s="15" t="s">
        <v>24</v>
      </c>
      <c r="C691" s="8" t="s">
        <v>23</v>
      </c>
      <c r="D691" s="13">
        <v>12.945</v>
      </c>
      <c r="E691" s="3">
        <v>6.1280000000000001</v>
      </c>
      <c r="F691" s="3">
        <v>4.7944000000000001E-2</v>
      </c>
      <c r="G691" s="3">
        <v>0.37730999999999998</v>
      </c>
      <c r="H691" s="3">
        <v>1.4659E-3</v>
      </c>
      <c r="I691" s="14">
        <v>6.3906000000000001</v>
      </c>
    </row>
    <row r="692" spans="1:9" ht="13.5" thickBot="1" x14ac:dyDescent="0.25">
      <c r="A692" s="2" t="s">
        <v>580</v>
      </c>
      <c r="B692" s="16" t="s">
        <v>25</v>
      </c>
      <c r="C692" s="17" t="s">
        <v>23</v>
      </c>
      <c r="D692" s="18">
        <v>2.5647000000000002</v>
      </c>
      <c r="E692" s="19">
        <v>2.2734999999999999</v>
      </c>
      <c r="F692" s="19">
        <v>1.1951E-2</v>
      </c>
      <c r="G692" s="19">
        <v>7.4682999999999999E-2</v>
      </c>
      <c r="H692" s="19">
        <v>9.6518000000000005E-4</v>
      </c>
      <c r="I692" s="20">
        <v>0.20363999999999999</v>
      </c>
    </row>
    <row r="693" spans="1:9" x14ac:dyDescent="0.2">
      <c r="A693" s="2" t="s">
        <v>581</v>
      </c>
      <c r="B693" s="21" t="s">
        <v>26</v>
      </c>
      <c r="C693" s="7" t="s">
        <v>20</v>
      </c>
      <c r="D693" s="22">
        <v>1.8054000000000001E-2</v>
      </c>
      <c r="E693" s="6">
        <v>1.7134E-2</v>
      </c>
      <c r="F693" s="6">
        <v>5.4936000000000002E-6</v>
      </c>
      <c r="G693" s="6">
        <v>5.2026000000000004E-4</v>
      </c>
      <c r="H693" s="6">
        <v>1.9157000000000001E-4</v>
      </c>
      <c r="I693" s="23">
        <v>2.0242E-4</v>
      </c>
    </row>
    <row r="694" spans="1:9" x14ac:dyDescent="0.2">
      <c r="A694" s="2" t="s">
        <v>582</v>
      </c>
      <c r="B694" s="21" t="s">
        <v>27</v>
      </c>
      <c r="C694" s="8" t="s">
        <v>20</v>
      </c>
      <c r="D694" s="13">
        <v>0</v>
      </c>
      <c r="E694" s="3">
        <v>0</v>
      </c>
      <c r="F694" s="3">
        <v>0</v>
      </c>
      <c r="G694" s="3">
        <v>0</v>
      </c>
      <c r="H694" s="3">
        <v>0</v>
      </c>
      <c r="I694" s="14">
        <v>0</v>
      </c>
    </row>
    <row r="695" spans="1:9" x14ac:dyDescent="0.2">
      <c r="A695" s="2" t="s">
        <v>583</v>
      </c>
      <c r="B695" s="21" t="s">
        <v>28</v>
      </c>
      <c r="C695" s="8" t="s">
        <v>20</v>
      </c>
      <c r="D695" s="13">
        <v>1.8054000000000001E-2</v>
      </c>
      <c r="E695" s="3">
        <v>1.7134E-2</v>
      </c>
      <c r="F695" s="3">
        <v>5.4936000000000002E-6</v>
      </c>
      <c r="G695" s="3">
        <v>5.2026000000000004E-4</v>
      </c>
      <c r="H695" s="3">
        <v>1.9157000000000001E-4</v>
      </c>
      <c r="I695" s="14">
        <v>2.0242E-4</v>
      </c>
    </row>
    <row r="696" spans="1:9" x14ac:dyDescent="0.2">
      <c r="A696" s="2" t="s">
        <v>584</v>
      </c>
      <c r="B696" s="21" t="s">
        <v>29</v>
      </c>
      <c r="C696" s="8" t="s">
        <v>20</v>
      </c>
      <c r="D696" s="13">
        <v>0.31279000000000001</v>
      </c>
      <c r="E696" s="3">
        <v>0.26807999999999998</v>
      </c>
      <c r="F696" s="3">
        <v>4.1167E-3</v>
      </c>
      <c r="G696" s="3">
        <v>9.0404999999999999E-3</v>
      </c>
      <c r="H696" s="3">
        <v>2.4507999999999999E-3</v>
      </c>
      <c r="I696" s="14">
        <v>2.9097999999999999E-2</v>
      </c>
    </row>
    <row r="697" spans="1:9" x14ac:dyDescent="0.2">
      <c r="A697" s="2" t="s">
        <v>585</v>
      </c>
      <c r="B697" s="21" t="s">
        <v>30</v>
      </c>
      <c r="C697" s="8" t="s">
        <v>20</v>
      </c>
      <c r="D697" s="13">
        <v>0.20674999999999999</v>
      </c>
      <c r="E697" s="3">
        <v>0.20072999999999999</v>
      </c>
      <c r="F697" s="3">
        <v>0</v>
      </c>
      <c r="G697" s="3">
        <v>6.0219999999999996E-3</v>
      </c>
      <c r="H697" s="3">
        <v>0</v>
      </c>
      <c r="I697" s="14">
        <v>0</v>
      </c>
    </row>
    <row r="698" spans="1:9" x14ac:dyDescent="0.2">
      <c r="A698" s="2" t="s">
        <v>586</v>
      </c>
      <c r="B698" s="21" t="s">
        <v>31</v>
      </c>
      <c r="C698" s="8" t="s">
        <v>20</v>
      </c>
      <c r="D698" s="13">
        <v>0.51954</v>
      </c>
      <c r="E698" s="3">
        <v>0.46881</v>
      </c>
      <c r="F698" s="3">
        <v>4.1167E-3</v>
      </c>
      <c r="G698" s="3">
        <v>1.5063E-2</v>
      </c>
      <c r="H698" s="3">
        <v>2.4507999999999999E-3</v>
      </c>
      <c r="I698" s="14">
        <v>2.9097999999999999E-2</v>
      </c>
    </row>
    <row r="699" spans="1:9" x14ac:dyDescent="0.2">
      <c r="A699" s="2" t="s">
        <v>587</v>
      </c>
      <c r="B699" s="21" t="s">
        <v>32</v>
      </c>
      <c r="C699" s="8" t="s">
        <v>33</v>
      </c>
      <c r="D699" s="13">
        <v>0</v>
      </c>
      <c r="E699" s="3">
        <v>0</v>
      </c>
      <c r="F699" s="3">
        <v>0</v>
      </c>
      <c r="G699" s="3">
        <v>0</v>
      </c>
      <c r="H699" s="3">
        <v>0</v>
      </c>
      <c r="I699" s="14">
        <v>0</v>
      </c>
    </row>
    <row r="700" spans="1:9" x14ac:dyDescent="0.2">
      <c r="A700" s="2" t="s">
        <v>588</v>
      </c>
      <c r="B700" s="21" t="s">
        <v>34</v>
      </c>
      <c r="C700" s="8" t="s">
        <v>20</v>
      </c>
      <c r="D700" s="13">
        <v>0</v>
      </c>
      <c r="E700" s="3">
        <v>0</v>
      </c>
      <c r="F700" s="3">
        <v>0</v>
      </c>
      <c r="G700" s="3">
        <v>0</v>
      </c>
      <c r="H700" s="3">
        <v>0</v>
      </c>
      <c r="I700" s="14">
        <v>0</v>
      </c>
    </row>
    <row r="701" spans="1:9" x14ac:dyDescent="0.2">
      <c r="A701" s="2" t="s">
        <v>589</v>
      </c>
      <c r="B701" s="21" t="s">
        <v>35</v>
      </c>
      <c r="C701" s="8" t="s">
        <v>20</v>
      </c>
      <c r="D701" s="13">
        <v>0</v>
      </c>
      <c r="E701" s="3">
        <v>0</v>
      </c>
      <c r="F701" s="3">
        <v>0</v>
      </c>
      <c r="G701" s="3">
        <v>0</v>
      </c>
      <c r="H701" s="3">
        <v>0</v>
      </c>
      <c r="I701" s="14">
        <v>0</v>
      </c>
    </row>
    <row r="702" spans="1:9" x14ac:dyDescent="0.2">
      <c r="A702" s="2" t="s">
        <v>590</v>
      </c>
      <c r="B702" s="21" t="s">
        <v>36</v>
      </c>
      <c r="C702" s="8" t="s">
        <v>33</v>
      </c>
      <c r="D702" s="13">
        <v>9.3647000000000001E-3</v>
      </c>
      <c r="E702" s="3">
        <v>3.1606999999999998E-3</v>
      </c>
      <c r="F702" s="3">
        <v>0</v>
      </c>
      <c r="G702" s="3">
        <v>2.7304E-4</v>
      </c>
      <c r="H702" s="3">
        <v>5.4614000000000002E-8</v>
      </c>
      <c r="I702" s="14">
        <v>5.9309000000000002E-3</v>
      </c>
    </row>
    <row r="703" spans="1:9" x14ac:dyDescent="0.2">
      <c r="A703" s="2" t="s">
        <v>591</v>
      </c>
      <c r="B703" s="21" t="s">
        <v>37</v>
      </c>
      <c r="C703" s="8" t="s">
        <v>33</v>
      </c>
      <c r="D703" s="13">
        <v>1.4571000000000001E-2</v>
      </c>
      <c r="E703" s="3">
        <v>7.4779E-3</v>
      </c>
      <c r="F703" s="3">
        <v>1.0358E-5</v>
      </c>
      <c r="G703" s="3">
        <v>4.2298999999999999E-4</v>
      </c>
      <c r="H703" s="3">
        <v>5.9249000000000001E-5</v>
      </c>
      <c r="I703" s="14">
        <v>6.6004999999999996E-3</v>
      </c>
    </row>
    <row r="704" spans="1:9" x14ac:dyDescent="0.2">
      <c r="A704" s="2" t="s">
        <v>592</v>
      </c>
      <c r="B704" s="21" t="s">
        <v>38</v>
      </c>
      <c r="C704" s="8" t="s">
        <v>33</v>
      </c>
      <c r="D704" s="13">
        <v>7.9376999999999996E-5</v>
      </c>
      <c r="E704" s="3">
        <v>7.5862E-5</v>
      </c>
      <c r="F704" s="3">
        <v>7.3775999999999998E-9</v>
      </c>
      <c r="G704" s="3">
        <v>2.2865E-6</v>
      </c>
      <c r="H704" s="3">
        <v>8.7448000000000003E-7</v>
      </c>
      <c r="I704" s="14">
        <v>3.4638000000000001E-7</v>
      </c>
    </row>
    <row r="705" spans="1:10" x14ac:dyDescent="0.2">
      <c r="A705" s="2" t="s">
        <v>593</v>
      </c>
      <c r="B705" s="21" t="s">
        <v>39</v>
      </c>
      <c r="C705" s="8" t="s">
        <v>33</v>
      </c>
      <c r="D705" s="13">
        <v>0</v>
      </c>
      <c r="E705" s="3">
        <v>0</v>
      </c>
      <c r="F705" s="3">
        <v>0</v>
      </c>
      <c r="G705" s="3">
        <v>0</v>
      </c>
      <c r="H705" s="3">
        <v>0</v>
      </c>
      <c r="I705" s="14">
        <v>0</v>
      </c>
    </row>
    <row r="706" spans="1:10" x14ac:dyDescent="0.2">
      <c r="A706" s="2" t="s">
        <v>594</v>
      </c>
      <c r="B706" s="21" t="s">
        <v>40</v>
      </c>
      <c r="C706" s="8" t="s">
        <v>33</v>
      </c>
      <c r="D706" s="13">
        <v>0</v>
      </c>
      <c r="E706" s="3">
        <v>0</v>
      </c>
      <c r="F706" s="3">
        <v>0</v>
      </c>
      <c r="G706" s="3">
        <v>0</v>
      </c>
      <c r="H706" s="3">
        <v>0</v>
      </c>
      <c r="I706" s="14">
        <v>0</v>
      </c>
    </row>
    <row r="707" spans="1:10" x14ac:dyDescent="0.2">
      <c r="A707" s="2" t="s">
        <v>595</v>
      </c>
      <c r="B707" s="21" t="s">
        <v>41</v>
      </c>
      <c r="C707" s="8" t="s">
        <v>33</v>
      </c>
      <c r="D707" s="13">
        <v>0</v>
      </c>
      <c r="E707" s="3">
        <v>0</v>
      </c>
      <c r="F707" s="3">
        <v>0</v>
      </c>
      <c r="G707" s="3">
        <v>0</v>
      </c>
      <c r="H707" s="3">
        <v>0</v>
      </c>
      <c r="I707" s="14">
        <v>0</v>
      </c>
    </row>
    <row r="708" spans="1:10" x14ac:dyDescent="0.2">
      <c r="A708" s="2" t="s">
        <v>596</v>
      </c>
      <c r="B708" s="21" t="s">
        <v>42</v>
      </c>
      <c r="C708" s="24" t="s">
        <v>20</v>
      </c>
      <c r="D708" s="13">
        <v>0</v>
      </c>
      <c r="E708" s="3">
        <v>0</v>
      </c>
      <c r="F708" s="3">
        <v>0</v>
      </c>
      <c r="G708" s="3">
        <v>0</v>
      </c>
      <c r="H708" s="3">
        <v>0</v>
      </c>
      <c r="I708" s="14">
        <v>0</v>
      </c>
    </row>
    <row r="710" spans="1:10" ht="13.5" thickBot="1" x14ac:dyDescent="0.25">
      <c r="A710" s="1"/>
      <c r="B710" s="1"/>
      <c r="C710" s="1"/>
      <c r="D710" s="112" t="s">
        <v>55</v>
      </c>
      <c r="E710" s="112"/>
      <c r="F710" s="112"/>
      <c r="G710" s="112"/>
      <c r="H710" s="112"/>
      <c r="I710" s="112"/>
      <c r="J710" t="s">
        <v>878</v>
      </c>
    </row>
    <row r="711" spans="1:10" ht="14.25" thickTop="1" thickBot="1" x14ac:dyDescent="0.25">
      <c r="A711" s="1"/>
      <c r="B711" s="4" t="s">
        <v>6</v>
      </c>
      <c r="C711" s="5" t="s">
        <v>0</v>
      </c>
      <c r="D711" s="9" t="s">
        <v>7</v>
      </c>
      <c r="E711" s="10" t="s">
        <v>1</v>
      </c>
      <c r="F711" s="10" t="s">
        <v>2</v>
      </c>
      <c r="G711" s="10" t="s">
        <v>3</v>
      </c>
      <c r="H711" s="10" t="s">
        <v>4</v>
      </c>
      <c r="I711" s="11" t="s">
        <v>5</v>
      </c>
    </row>
    <row r="712" spans="1:10" x14ac:dyDescent="0.2">
      <c r="A712" s="2" t="s">
        <v>597</v>
      </c>
      <c r="B712" s="12" t="s">
        <v>8</v>
      </c>
      <c r="C712" s="8" t="s">
        <v>9</v>
      </c>
      <c r="D712" s="13">
        <v>3.8032000000000003E-2</v>
      </c>
      <c r="E712" s="3">
        <v>3.0088E-2</v>
      </c>
      <c r="F712" s="3">
        <v>2.9849E-4</v>
      </c>
      <c r="G712" s="3">
        <v>1.5897000000000001E-3</v>
      </c>
      <c r="H712" s="3">
        <v>4.3442000000000002E-5</v>
      </c>
      <c r="I712" s="14">
        <v>6.0122999999999999E-3</v>
      </c>
    </row>
    <row r="713" spans="1:10" x14ac:dyDescent="0.2">
      <c r="A713" s="2" t="s">
        <v>598</v>
      </c>
      <c r="B713" s="15" t="s">
        <v>10</v>
      </c>
      <c r="C713" s="8" t="s">
        <v>11</v>
      </c>
      <c r="D713" s="13">
        <v>7.1727999999999999E-9</v>
      </c>
      <c r="E713" s="3">
        <v>6.6646000000000003E-9</v>
      </c>
      <c r="F713" s="3">
        <v>6.0481000000000002E-13</v>
      </c>
      <c r="G713" s="3">
        <v>2.0809E-10</v>
      </c>
      <c r="H713" s="3">
        <v>6.2081999999999998E-11</v>
      </c>
      <c r="I713" s="14">
        <v>2.3738999999999999E-10</v>
      </c>
    </row>
    <row r="714" spans="1:10" x14ac:dyDescent="0.2">
      <c r="A714" s="2" t="s">
        <v>599</v>
      </c>
      <c r="B714" s="15" t="s">
        <v>12</v>
      </c>
      <c r="C714" s="8" t="s">
        <v>45</v>
      </c>
      <c r="D714" s="13">
        <v>5.3622999999999998E-5</v>
      </c>
      <c r="E714" s="3">
        <v>4.3433999999999998E-5</v>
      </c>
      <c r="F714" s="3">
        <v>1.3413E-6</v>
      </c>
      <c r="G714" s="3">
        <v>3.7284000000000002E-6</v>
      </c>
      <c r="H714" s="3">
        <v>1.6156E-7</v>
      </c>
      <c r="I714" s="14">
        <v>4.9575000000000004E-6</v>
      </c>
    </row>
    <row r="715" spans="1:10" x14ac:dyDescent="0.2">
      <c r="A715" s="2" t="s">
        <v>600</v>
      </c>
      <c r="B715" s="15" t="s">
        <v>13</v>
      </c>
      <c r="C715" s="8" t="s">
        <v>14</v>
      </c>
      <c r="D715" s="13">
        <v>1.5041999999999999E-5</v>
      </c>
      <c r="E715" s="3">
        <v>9.4727E-6</v>
      </c>
      <c r="F715" s="3">
        <v>3.0825000000000002E-7</v>
      </c>
      <c r="G715" s="3">
        <v>9.3666000000000002E-7</v>
      </c>
      <c r="H715" s="3">
        <v>1.4729000000000001E-8</v>
      </c>
      <c r="I715" s="14">
        <v>4.3092000000000002E-6</v>
      </c>
    </row>
    <row r="716" spans="1:10" x14ac:dyDescent="0.2">
      <c r="A716" s="2" t="s">
        <v>601</v>
      </c>
      <c r="B716" s="15" t="s">
        <v>15</v>
      </c>
      <c r="C716" s="8" t="s">
        <v>16</v>
      </c>
      <c r="D716" s="13">
        <v>9.8317999999999996E-6</v>
      </c>
      <c r="E716" s="3">
        <v>8.7821000000000002E-6</v>
      </c>
      <c r="F716" s="3">
        <v>9.5312E-8</v>
      </c>
      <c r="G716" s="3">
        <v>4.4037999999999998E-7</v>
      </c>
      <c r="H716" s="3">
        <v>9.3509E-9</v>
      </c>
      <c r="I716" s="14">
        <v>5.0470000000000001E-7</v>
      </c>
    </row>
    <row r="717" spans="1:10" x14ac:dyDescent="0.2">
      <c r="A717" s="2" t="s">
        <v>602</v>
      </c>
      <c r="B717" s="15" t="s">
        <v>17</v>
      </c>
      <c r="C717" s="8" t="s">
        <v>18</v>
      </c>
      <c r="D717" s="13">
        <v>7.5211999999999992E-9</v>
      </c>
      <c r="E717" s="3">
        <v>7.1010999999999998E-9</v>
      </c>
      <c r="F717" s="3">
        <v>1.1948E-11</v>
      </c>
      <c r="G717" s="3">
        <v>2.3779000000000001E-10</v>
      </c>
      <c r="H717" s="3">
        <v>2.1195000000000001E-11</v>
      </c>
      <c r="I717" s="14">
        <v>1.4912E-10</v>
      </c>
    </row>
    <row r="718" spans="1:10" x14ac:dyDescent="0.2">
      <c r="A718" s="2" t="s">
        <v>603</v>
      </c>
      <c r="B718" s="15" t="s">
        <v>19</v>
      </c>
      <c r="C718" s="8" t="s">
        <v>20</v>
      </c>
      <c r="D718" s="13">
        <v>0.34476000000000001</v>
      </c>
      <c r="E718" s="3">
        <v>0.30573</v>
      </c>
      <c r="F718" s="3">
        <v>4.1945000000000003E-3</v>
      </c>
      <c r="G718" s="3">
        <v>1.6816999999999999E-2</v>
      </c>
      <c r="H718" s="3">
        <v>4.9950000000000005E-4</v>
      </c>
      <c r="I718" s="14">
        <v>1.7521999999999999E-2</v>
      </c>
    </row>
    <row r="719" spans="1:10" x14ac:dyDescent="0.2">
      <c r="A719" s="2" t="s">
        <v>604</v>
      </c>
      <c r="B719" s="15" t="s">
        <v>21</v>
      </c>
      <c r="C719" s="8" t="s">
        <v>20</v>
      </c>
      <c r="D719" s="13">
        <v>0.66296999999999995</v>
      </c>
      <c r="E719" s="3">
        <v>0.59875</v>
      </c>
      <c r="F719" s="3">
        <v>4.2214000000000002E-3</v>
      </c>
      <c r="G719" s="3">
        <v>2.6027999999999999E-2</v>
      </c>
      <c r="H719" s="3">
        <v>3.9636000000000003E-3</v>
      </c>
      <c r="I719" s="14">
        <v>3.0005E-2</v>
      </c>
    </row>
    <row r="720" spans="1:10" x14ac:dyDescent="0.2">
      <c r="A720" s="2" t="s">
        <v>605</v>
      </c>
      <c r="B720" s="15" t="s">
        <v>22</v>
      </c>
      <c r="C720" s="8" t="s">
        <v>23</v>
      </c>
      <c r="D720" s="13">
        <v>8.3478999999999998E-2</v>
      </c>
      <c r="E720" s="3">
        <v>8.0043000000000003E-2</v>
      </c>
      <c r="F720" s="3">
        <v>2.672E-8</v>
      </c>
      <c r="G720" s="3">
        <v>2.4015E-3</v>
      </c>
      <c r="H720" s="3">
        <v>1.0288999999999999E-3</v>
      </c>
      <c r="I720" s="14">
        <v>5.7471000000000004E-6</v>
      </c>
    </row>
    <row r="721" spans="1:9" x14ac:dyDescent="0.2">
      <c r="A721" s="2" t="s">
        <v>606</v>
      </c>
      <c r="B721" s="15" t="s">
        <v>24</v>
      </c>
      <c r="C721" s="8" t="s">
        <v>23</v>
      </c>
      <c r="D721" s="13">
        <v>13.417999999999999</v>
      </c>
      <c r="E721" s="3">
        <v>6.3514999999999997</v>
      </c>
      <c r="F721" s="3">
        <v>4.9098000000000003E-2</v>
      </c>
      <c r="G721" s="3">
        <v>0.47027000000000002</v>
      </c>
      <c r="H721" s="3">
        <v>2.1989000000000002E-3</v>
      </c>
      <c r="I721" s="14">
        <v>6.5444000000000004</v>
      </c>
    </row>
    <row r="722" spans="1:9" ht="13.5" thickBot="1" x14ac:dyDescent="0.25">
      <c r="A722" s="2" t="s">
        <v>607</v>
      </c>
      <c r="B722" s="16" t="s">
        <v>25</v>
      </c>
      <c r="C722" s="17" t="s">
        <v>23</v>
      </c>
      <c r="D722" s="18">
        <v>2.8759999999999999</v>
      </c>
      <c r="E722" s="19">
        <v>2.5503</v>
      </c>
      <c r="F722" s="19">
        <v>1.2238000000000001E-2</v>
      </c>
      <c r="G722" s="19">
        <v>0.10353999999999999</v>
      </c>
      <c r="H722" s="19">
        <v>1.4478E-3</v>
      </c>
      <c r="I722" s="20">
        <v>0.20854</v>
      </c>
    </row>
    <row r="723" spans="1:9" x14ac:dyDescent="0.2">
      <c r="A723" s="2" t="s">
        <v>608</v>
      </c>
      <c r="B723" s="21" t="s">
        <v>26</v>
      </c>
      <c r="C723" s="7" t="s">
        <v>20</v>
      </c>
      <c r="D723" s="22">
        <v>2.4473000000000002E-2</v>
      </c>
      <c r="E723" s="6">
        <v>2.3258999999999998E-2</v>
      </c>
      <c r="F723" s="6">
        <v>5.6258000000000004E-6</v>
      </c>
      <c r="G723" s="6">
        <v>7.1354000000000003E-4</v>
      </c>
      <c r="H723" s="6">
        <v>2.8736000000000001E-4</v>
      </c>
      <c r="I723" s="23">
        <v>2.0729E-4</v>
      </c>
    </row>
    <row r="724" spans="1:9" x14ac:dyDescent="0.2">
      <c r="A724" s="2" t="s">
        <v>609</v>
      </c>
      <c r="B724" s="21" t="s">
        <v>27</v>
      </c>
      <c r="C724" s="8" t="s">
        <v>20</v>
      </c>
      <c r="D724" s="13">
        <v>0</v>
      </c>
      <c r="E724" s="3">
        <v>0</v>
      </c>
      <c r="F724" s="3">
        <v>0</v>
      </c>
      <c r="G724" s="3">
        <v>0</v>
      </c>
      <c r="H724" s="3">
        <v>0</v>
      </c>
      <c r="I724" s="14">
        <v>0</v>
      </c>
    </row>
    <row r="725" spans="1:9" x14ac:dyDescent="0.2">
      <c r="A725" s="2" t="s">
        <v>610</v>
      </c>
      <c r="B725" s="21" t="s">
        <v>28</v>
      </c>
      <c r="C725" s="8" t="s">
        <v>20</v>
      </c>
      <c r="D725" s="13">
        <v>2.4473000000000002E-2</v>
      </c>
      <c r="E725" s="3">
        <v>2.3258999999999998E-2</v>
      </c>
      <c r="F725" s="3">
        <v>5.6258000000000004E-6</v>
      </c>
      <c r="G725" s="3">
        <v>7.1354000000000003E-4</v>
      </c>
      <c r="H725" s="3">
        <v>2.8736000000000001E-4</v>
      </c>
      <c r="I725" s="14">
        <v>2.0729E-4</v>
      </c>
    </row>
    <row r="726" spans="1:9" x14ac:dyDescent="0.2">
      <c r="A726" s="2" t="s">
        <v>611</v>
      </c>
      <c r="B726" s="21" t="s">
        <v>29</v>
      </c>
      <c r="C726" s="8" t="s">
        <v>20</v>
      </c>
      <c r="D726" s="13">
        <v>0.41792000000000001</v>
      </c>
      <c r="E726" s="3">
        <v>0.36133999999999999</v>
      </c>
      <c r="F726" s="3">
        <v>4.2157999999999996E-3</v>
      </c>
      <c r="G726" s="3">
        <v>1.8890000000000001E-2</v>
      </c>
      <c r="H726" s="3">
        <v>3.6763E-3</v>
      </c>
      <c r="I726" s="14">
        <v>2.9798000000000002E-2</v>
      </c>
    </row>
    <row r="727" spans="1:9" x14ac:dyDescent="0.2">
      <c r="A727" s="2" t="s">
        <v>612</v>
      </c>
      <c r="B727" s="21" t="s">
        <v>30</v>
      </c>
      <c r="C727" s="8" t="s">
        <v>20</v>
      </c>
      <c r="D727" s="13">
        <v>0.22058</v>
      </c>
      <c r="E727" s="3">
        <v>0.21415999999999999</v>
      </c>
      <c r="F727" s="3">
        <v>0</v>
      </c>
      <c r="G727" s="3">
        <v>6.4247000000000002E-3</v>
      </c>
      <c r="H727" s="3">
        <v>0</v>
      </c>
      <c r="I727" s="14">
        <v>0</v>
      </c>
    </row>
    <row r="728" spans="1:9" x14ac:dyDescent="0.2">
      <c r="A728" s="2" t="s">
        <v>613</v>
      </c>
      <c r="B728" s="21" t="s">
        <v>31</v>
      </c>
      <c r="C728" s="8" t="s">
        <v>20</v>
      </c>
      <c r="D728" s="13">
        <v>0.63849</v>
      </c>
      <c r="E728" s="3">
        <v>0.57548999999999995</v>
      </c>
      <c r="F728" s="3">
        <v>4.2157999999999996E-3</v>
      </c>
      <c r="G728" s="3">
        <v>2.5314E-2</v>
      </c>
      <c r="H728" s="3">
        <v>3.6763E-3</v>
      </c>
      <c r="I728" s="14">
        <v>2.9798000000000002E-2</v>
      </c>
    </row>
    <row r="729" spans="1:9" x14ac:dyDescent="0.2">
      <c r="A729" s="2" t="s">
        <v>614</v>
      </c>
      <c r="B729" s="21" t="s">
        <v>32</v>
      </c>
      <c r="C729" s="8" t="s">
        <v>33</v>
      </c>
      <c r="D729" s="13">
        <v>0</v>
      </c>
      <c r="E729" s="3">
        <v>0</v>
      </c>
      <c r="F729" s="3">
        <v>0</v>
      </c>
      <c r="G729" s="3">
        <v>0</v>
      </c>
      <c r="H729" s="3">
        <v>0</v>
      </c>
      <c r="I729" s="14">
        <v>0</v>
      </c>
    </row>
    <row r="730" spans="1:9" x14ac:dyDescent="0.2">
      <c r="A730" s="2" t="s">
        <v>615</v>
      </c>
      <c r="B730" s="21" t="s">
        <v>34</v>
      </c>
      <c r="C730" s="8" t="s">
        <v>20</v>
      </c>
      <c r="D730" s="13">
        <v>0</v>
      </c>
      <c r="E730" s="3">
        <v>0</v>
      </c>
      <c r="F730" s="3">
        <v>0</v>
      </c>
      <c r="G730" s="3">
        <v>0</v>
      </c>
      <c r="H730" s="3">
        <v>0</v>
      </c>
      <c r="I730" s="14">
        <v>0</v>
      </c>
    </row>
    <row r="731" spans="1:9" x14ac:dyDescent="0.2">
      <c r="A731" s="2" t="s">
        <v>616</v>
      </c>
      <c r="B731" s="21" t="s">
        <v>35</v>
      </c>
      <c r="C731" s="8" t="s">
        <v>20</v>
      </c>
      <c r="D731" s="13">
        <v>0</v>
      </c>
      <c r="E731" s="3">
        <v>0</v>
      </c>
      <c r="F731" s="3">
        <v>0</v>
      </c>
      <c r="G731" s="3">
        <v>0</v>
      </c>
      <c r="H731" s="3">
        <v>0</v>
      </c>
      <c r="I731" s="14">
        <v>0</v>
      </c>
    </row>
    <row r="732" spans="1:9" x14ac:dyDescent="0.2">
      <c r="A732" s="2" t="s">
        <v>617</v>
      </c>
      <c r="B732" s="21" t="s">
        <v>36</v>
      </c>
      <c r="C732" s="8" t="s">
        <v>33</v>
      </c>
      <c r="D732" s="13">
        <v>9.5408999999999997E-3</v>
      </c>
      <c r="E732" s="3">
        <v>3.1892000000000001E-3</v>
      </c>
      <c r="F732" s="3">
        <v>0</v>
      </c>
      <c r="G732" s="3">
        <v>2.7795000000000001E-4</v>
      </c>
      <c r="H732" s="3">
        <v>8.1920999999999996E-8</v>
      </c>
      <c r="I732" s="14">
        <v>6.0736999999999996E-3</v>
      </c>
    </row>
    <row r="733" spans="1:9" x14ac:dyDescent="0.2">
      <c r="A733" s="2" t="s">
        <v>618</v>
      </c>
      <c r="B733" s="21" t="s">
        <v>37</v>
      </c>
      <c r="C733" s="8" t="s">
        <v>33</v>
      </c>
      <c r="D733" s="13">
        <v>1.7059999999999999E-2</v>
      </c>
      <c r="E733" s="3">
        <v>9.6892000000000002E-3</v>
      </c>
      <c r="F733" s="3">
        <v>1.0608000000000001E-5</v>
      </c>
      <c r="G733" s="3">
        <v>5.1152999999999995E-4</v>
      </c>
      <c r="H733" s="3">
        <v>8.8873000000000001E-5</v>
      </c>
      <c r="I733" s="14">
        <v>6.7593999999999996E-3</v>
      </c>
    </row>
    <row r="734" spans="1:9" x14ac:dyDescent="0.2">
      <c r="A734" s="2" t="s">
        <v>619</v>
      </c>
      <c r="B734" s="21" t="s">
        <v>38</v>
      </c>
      <c r="C734" s="8" t="s">
        <v>33</v>
      </c>
      <c r="D734" s="13">
        <v>1.0775E-4</v>
      </c>
      <c r="E734" s="3">
        <v>1.0296E-4</v>
      </c>
      <c r="F734" s="3">
        <v>7.5551999999999997E-9</v>
      </c>
      <c r="G734" s="3">
        <v>3.1122E-6</v>
      </c>
      <c r="H734" s="3">
        <v>1.3117000000000001E-6</v>
      </c>
      <c r="I734" s="14">
        <v>3.5471999999999999E-7</v>
      </c>
    </row>
    <row r="735" spans="1:9" x14ac:dyDescent="0.2">
      <c r="A735" s="2" t="s">
        <v>620</v>
      </c>
      <c r="B735" s="21" t="s">
        <v>39</v>
      </c>
      <c r="C735" s="8" t="s">
        <v>33</v>
      </c>
      <c r="D735" s="13">
        <v>0</v>
      </c>
      <c r="E735" s="3">
        <v>0</v>
      </c>
      <c r="F735" s="3">
        <v>0</v>
      </c>
      <c r="G735" s="3">
        <v>0</v>
      </c>
      <c r="H735" s="3">
        <v>0</v>
      </c>
      <c r="I735" s="14">
        <v>0</v>
      </c>
    </row>
    <row r="736" spans="1:9" x14ac:dyDescent="0.2">
      <c r="A736" s="2" t="s">
        <v>621</v>
      </c>
      <c r="B736" s="21" t="s">
        <v>40</v>
      </c>
      <c r="C736" s="8" t="s">
        <v>33</v>
      </c>
      <c r="D736" s="13">
        <v>0</v>
      </c>
      <c r="E736" s="3">
        <v>0</v>
      </c>
      <c r="F736" s="3">
        <v>0</v>
      </c>
      <c r="G736" s="3">
        <v>0</v>
      </c>
      <c r="H736" s="3">
        <v>0</v>
      </c>
      <c r="I736" s="14">
        <v>0</v>
      </c>
    </row>
    <row r="737" spans="1:10" x14ac:dyDescent="0.2">
      <c r="A737" s="2" t="s">
        <v>622</v>
      </c>
      <c r="B737" s="21" t="s">
        <v>41</v>
      </c>
      <c r="C737" s="8" t="s">
        <v>33</v>
      </c>
      <c r="D737" s="13">
        <v>0</v>
      </c>
      <c r="E737" s="3">
        <v>0</v>
      </c>
      <c r="F737" s="3">
        <v>0</v>
      </c>
      <c r="G737" s="3">
        <v>0</v>
      </c>
      <c r="H737" s="3">
        <v>0</v>
      </c>
      <c r="I737" s="14">
        <v>0</v>
      </c>
    </row>
    <row r="738" spans="1:10" x14ac:dyDescent="0.2">
      <c r="A738" s="2" t="s">
        <v>623</v>
      </c>
      <c r="B738" s="21" t="s">
        <v>42</v>
      </c>
      <c r="C738" s="24" t="s">
        <v>20</v>
      </c>
      <c r="D738" s="13">
        <v>0</v>
      </c>
      <c r="E738" s="3">
        <v>0</v>
      </c>
      <c r="F738" s="3">
        <v>0</v>
      </c>
      <c r="G738" s="3">
        <v>0</v>
      </c>
      <c r="H738" s="3">
        <v>0</v>
      </c>
      <c r="I738" s="14">
        <v>0</v>
      </c>
    </row>
    <row r="740" spans="1:10" ht="13.5" thickBot="1" x14ac:dyDescent="0.25">
      <c r="A740" s="1"/>
      <c r="B740" s="1"/>
      <c r="C740" s="1"/>
      <c r="D740" s="112" t="s">
        <v>57</v>
      </c>
      <c r="E740" s="112"/>
      <c r="F740" s="112"/>
      <c r="G740" s="112"/>
      <c r="H740" s="112"/>
      <c r="I740" s="112"/>
      <c r="J740" t="s">
        <v>879</v>
      </c>
    </row>
    <row r="741" spans="1:10" ht="14.25" thickTop="1" thickBot="1" x14ac:dyDescent="0.25">
      <c r="A741" s="1"/>
      <c r="B741" s="4" t="s">
        <v>6</v>
      </c>
      <c r="C741" s="5" t="s">
        <v>0</v>
      </c>
      <c r="D741" s="9" t="s">
        <v>7</v>
      </c>
      <c r="E741" s="10" t="s">
        <v>1</v>
      </c>
      <c r="F741" s="10" t="s">
        <v>2</v>
      </c>
      <c r="G741" s="10" t="s">
        <v>3</v>
      </c>
      <c r="H741" s="10" t="s">
        <v>4</v>
      </c>
      <c r="I741" s="11" t="s">
        <v>5</v>
      </c>
    </row>
    <row r="742" spans="1:10" x14ac:dyDescent="0.2">
      <c r="A742" s="2" t="s">
        <v>624</v>
      </c>
      <c r="B742" s="12" t="s">
        <v>8</v>
      </c>
      <c r="C742" s="8" t="s">
        <v>9</v>
      </c>
      <c r="D742" s="13">
        <v>4.2195999999999997E-2</v>
      </c>
      <c r="E742" s="3">
        <v>3.4452000000000003E-2</v>
      </c>
      <c r="F742" s="3">
        <v>3.0550999999999999E-4</v>
      </c>
      <c r="G742" s="3">
        <v>1.2271999999999999E-3</v>
      </c>
      <c r="H742" s="3">
        <v>5.7923000000000001E-5</v>
      </c>
      <c r="I742" s="14">
        <v>6.1536000000000004E-3</v>
      </c>
    </row>
    <row r="743" spans="1:10" x14ac:dyDescent="0.2">
      <c r="A743" s="2" t="s">
        <v>625</v>
      </c>
      <c r="B743" s="15" t="s">
        <v>10</v>
      </c>
      <c r="C743" s="8" t="s">
        <v>11</v>
      </c>
      <c r="D743" s="13">
        <v>9.0159999999999995E-9</v>
      </c>
      <c r="E743" s="3">
        <v>8.4294999999999995E-9</v>
      </c>
      <c r="F743" s="3">
        <v>6.1902000000000002E-13</v>
      </c>
      <c r="G743" s="3">
        <v>2.6017999999999997E-10</v>
      </c>
      <c r="H743" s="3">
        <v>8.2776000000000002E-11</v>
      </c>
      <c r="I743" s="14">
        <v>2.4296999999999999E-10</v>
      </c>
    </row>
    <row r="744" spans="1:10" x14ac:dyDescent="0.2">
      <c r="A744" s="2" t="s">
        <v>626</v>
      </c>
      <c r="B744" s="15" t="s">
        <v>12</v>
      </c>
      <c r="C744" s="8" t="s">
        <v>45</v>
      </c>
      <c r="D744" s="13">
        <v>6.0554000000000003E-5</v>
      </c>
      <c r="E744" s="3">
        <v>5.2135000000000001E-5</v>
      </c>
      <c r="F744" s="3">
        <v>1.3729E-6</v>
      </c>
      <c r="G744" s="3">
        <v>1.7573000000000001E-6</v>
      </c>
      <c r="H744" s="3">
        <v>2.1540999999999999E-7</v>
      </c>
      <c r="I744" s="14">
        <v>5.074E-6</v>
      </c>
    </row>
    <row r="745" spans="1:10" x14ac:dyDescent="0.2">
      <c r="A745" s="2" t="s">
        <v>627</v>
      </c>
      <c r="B745" s="15" t="s">
        <v>13</v>
      </c>
      <c r="C745" s="8" t="s">
        <v>14</v>
      </c>
      <c r="D745" s="13">
        <v>1.5841E-5</v>
      </c>
      <c r="E745" s="3">
        <v>1.0635000000000001E-5</v>
      </c>
      <c r="F745" s="3">
        <v>3.1548999999999997E-7</v>
      </c>
      <c r="G745" s="3">
        <v>4.6068999999999998E-7</v>
      </c>
      <c r="H745" s="3">
        <v>1.9639000000000001E-8</v>
      </c>
      <c r="I745" s="14">
        <v>4.4105000000000004E-6</v>
      </c>
    </row>
    <row r="746" spans="1:10" x14ac:dyDescent="0.2">
      <c r="A746" s="2" t="s">
        <v>628</v>
      </c>
      <c r="B746" s="15" t="s">
        <v>15</v>
      </c>
      <c r="C746" s="8" t="s">
        <v>16</v>
      </c>
      <c r="D746" s="13">
        <v>1.0787E-5</v>
      </c>
      <c r="E746" s="3">
        <v>9.8462000000000007E-6</v>
      </c>
      <c r="F746" s="3">
        <v>9.7553E-8</v>
      </c>
      <c r="G746" s="3">
        <v>3.1379000000000001E-7</v>
      </c>
      <c r="H746" s="3">
        <v>1.2468E-8</v>
      </c>
      <c r="I746" s="14">
        <v>5.1656000000000001E-7</v>
      </c>
    </row>
    <row r="747" spans="1:10" x14ac:dyDescent="0.2">
      <c r="A747" s="2" t="s">
        <v>629</v>
      </c>
      <c r="B747" s="15" t="s">
        <v>17</v>
      </c>
      <c r="C747" s="8" t="s">
        <v>18</v>
      </c>
      <c r="D747" s="13">
        <v>8.2644999999999993E-9</v>
      </c>
      <c r="E747" s="3">
        <v>7.8314999999999997E-9</v>
      </c>
      <c r="F747" s="3">
        <v>1.2229E-11</v>
      </c>
      <c r="G747" s="3">
        <v>2.3988999999999999E-10</v>
      </c>
      <c r="H747" s="3">
        <v>2.8261E-11</v>
      </c>
      <c r="I747" s="14">
        <v>1.5262999999999999E-10</v>
      </c>
    </row>
    <row r="748" spans="1:10" x14ac:dyDescent="0.2">
      <c r="A748" s="2" t="s">
        <v>630</v>
      </c>
      <c r="B748" s="15" t="s">
        <v>19</v>
      </c>
      <c r="C748" s="8" t="s">
        <v>20</v>
      </c>
      <c r="D748" s="13">
        <v>0.38159999999999999</v>
      </c>
      <c r="E748" s="3">
        <v>0.34760999999999997</v>
      </c>
      <c r="F748" s="3">
        <v>4.2931000000000002E-3</v>
      </c>
      <c r="G748" s="3">
        <v>1.1095000000000001E-2</v>
      </c>
      <c r="H748" s="3">
        <v>6.6600000000000003E-4</v>
      </c>
      <c r="I748" s="14">
        <v>1.7933999999999999E-2</v>
      </c>
    </row>
    <row r="749" spans="1:10" x14ac:dyDescent="0.2">
      <c r="A749" s="2" t="s">
        <v>631</v>
      </c>
      <c r="B749" s="15" t="s">
        <v>21</v>
      </c>
      <c r="C749" s="8" t="s">
        <v>20</v>
      </c>
      <c r="D749" s="13">
        <v>0.79208000000000001</v>
      </c>
      <c r="E749" s="3">
        <v>0.72885</v>
      </c>
      <c r="F749" s="3">
        <v>4.3207000000000002E-3</v>
      </c>
      <c r="G749" s="3">
        <v>2.2915999999999999E-2</v>
      </c>
      <c r="H749" s="3">
        <v>5.2848000000000001E-3</v>
      </c>
      <c r="I749" s="14">
        <v>3.0710999999999999E-2</v>
      </c>
    </row>
    <row r="750" spans="1:10" x14ac:dyDescent="0.2">
      <c r="A750" s="2" t="s">
        <v>632</v>
      </c>
      <c r="B750" s="15" t="s">
        <v>22</v>
      </c>
      <c r="C750" s="8" t="s">
        <v>23</v>
      </c>
      <c r="D750" s="13">
        <v>0.11018</v>
      </c>
      <c r="E750" s="3">
        <v>0.10563</v>
      </c>
      <c r="F750" s="3">
        <v>2.7348000000000001E-8</v>
      </c>
      <c r="G750" s="3">
        <v>3.1689999999999999E-3</v>
      </c>
      <c r="H750" s="3">
        <v>1.3718999999999999E-3</v>
      </c>
      <c r="I750" s="14">
        <v>5.8822000000000002E-6</v>
      </c>
    </row>
    <row r="751" spans="1:10" x14ac:dyDescent="0.2">
      <c r="A751" s="2" t="s">
        <v>633</v>
      </c>
      <c r="B751" s="15" t="s">
        <v>24</v>
      </c>
      <c r="C751" s="8" t="s">
        <v>23</v>
      </c>
      <c r="D751" s="13">
        <v>13.737</v>
      </c>
      <c r="E751" s="3">
        <v>6.5857999999999999</v>
      </c>
      <c r="F751" s="3">
        <v>5.0251999999999998E-2</v>
      </c>
      <c r="G751" s="3">
        <v>0.39983999999999997</v>
      </c>
      <c r="H751" s="3">
        <v>2.9318999999999999E-3</v>
      </c>
      <c r="I751" s="14">
        <v>6.6982999999999997</v>
      </c>
    </row>
    <row r="752" spans="1:10" ht="13.5" thickBot="1" x14ac:dyDescent="0.25">
      <c r="A752" s="2" t="s">
        <v>634</v>
      </c>
      <c r="B752" s="16" t="s">
        <v>25</v>
      </c>
      <c r="C752" s="17" t="s">
        <v>23</v>
      </c>
      <c r="D752" s="18">
        <v>3.1530999999999998</v>
      </c>
      <c r="E752" s="19">
        <v>2.8334000000000001</v>
      </c>
      <c r="F752" s="19">
        <v>1.2526000000000001E-2</v>
      </c>
      <c r="G752" s="19">
        <v>9.1775999999999996E-2</v>
      </c>
      <c r="H752" s="19">
        <v>1.9304000000000001E-3</v>
      </c>
      <c r="I752" s="20">
        <v>0.21343999999999999</v>
      </c>
    </row>
    <row r="753" spans="1:9" x14ac:dyDescent="0.2">
      <c r="A753" s="2" t="s">
        <v>635</v>
      </c>
      <c r="B753" s="21" t="s">
        <v>26</v>
      </c>
      <c r="C753" s="7" t="s">
        <v>20</v>
      </c>
      <c r="D753" s="22">
        <v>3.2161000000000002E-2</v>
      </c>
      <c r="E753" s="6">
        <v>3.0634000000000002E-2</v>
      </c>
      <c r="F753" s="6">
        <v>5.7581E-6</v>
      </c>
      <c r="G753" s="6">
        <v>9.2555000000000003E-4</v>
      </c>
      <c r="H753" s="6">
        <v>3.8314000000000002E-4</v>
      </c>
      <c r="I753" s="23">
        <v>2.1217E-4</v>
      </c>
    </row>
    <row r="754" spans="1:9" x14ac:dyDescent="0.2">
      <c r="A754" s="2" t="s">
        <v>636</v>
      </c>
      <c r="B754" s="21" t="s">
        <v>27</v>
      </c>
      <c r="C754" s="8" t="s">
        <v>20</v>
      </c>
      <c r="D754" s="13">
        <v>0</v>
      </c>
      <c r="E754" s="3">
        <v>0</v>
      </c>
      <c r="F754" s="3">
        <v>0</v>
      </c>
      <c r="G754" s="3">
        <v>0</v>
      </c>
      <c r="H754" s="3">
        <v>0</v>
      </c>
      <c r="I754" s="14">
        <v>0</v>
      </c>
    </row>
    <row r="755" spans="1:9" x14ac:dyDescent="0.2">
      <c r="A755" s="2" t="s">
        <v>637</v>
      </c>
      <c r="B755" s="21" t="s">
        <v>28</v>
      </c>
      <c r="C755" s="8" t="s">
        <v>20</v>
      </c>
      <c r="D755" s="13">
        <v>3.2161000000000002E-2</v>
      </c>
      <c r="E755" s="3">
        <v>3.0634000000000002E-2</v>
      </c>
      <c r="F755" s="3">
        <v>5.7581E-6</v>
      </c>
      <c r="G755" s="3">
        <v>9.2555000000000003E-4</v>
      </c>
      <c r="H755" s="3">
        <v>3.8314000000000002E-4</v>
      </c>
      <c r="I755" s="14">
        <v>2.1217E-4</v>
      </c>
    </row>
    <row r="756" spans="1:9" x14ac:dyDescent="0.2">
      <c r="A756" s="2" t="s">
        <v>638</v>
      </c>
      <c r="B756" s="21" t="s">
        <v>29</v>
      </c>
      <c r="C756" s="8" t="s">
        <v>20</v>
      </c>
      <c r="D756" s="13">
        <v>0.52551999999999999</v>
      </c>
      <c r="E756" s="3">
        <v>0.47064</v>
      </c>
      <c r="F756" s="3">
        <v>4.3149E-3</v>
      </c>
      <c r="G756" s="3">
        <v>1.5162999999999999E-2</v>
      </c>
      <c r="H756" s="3">
        <v>4.9017000000000002E-3</v>
      </c>
      <c r="I756" s="14">
        <v>3.0498999999999998E-2</v>
      </c>
    </row>
    <row r="757" spans="1:9" x14ac:dyDescent="0.2">
      <c r="A757" s="2" t="s">
        <v>639</v>
      </c>
      <c r="B757" s="21" t="s">
        <v>30</v>
      </c>
      <c r="C757" s="8" t="s">
        <v>20</v>
      </c>
      <c r="D757" s="13">
        <v>0.23441000000000001</v>
      </c>
      <c r="E757" s="3">
        <v>0.22758</v>
      </c>
      <c r="F757" s="3">
        <v>0</v>
      </c>
      <c r="G757" s="3">
        <v>6.8275000000000002E-3</v>
      </c>
      <c r="H757" s="3">
        <v>0</v>
      </c>
      <c r="I757" s="14">
        <v>0</v>
      </c>
    </row>
    <row r="758" spans="1:9" x14ac:dyDescent="0.2">
      <c r="A758" s="2" t="s">
        <v>640</v>
      </c>
      <c r="B758" s="21" t="s">
        <v>31</v>
      </c>
      <c r="C758" s="8" t="s">
        <v>20</v>
      </c>
      <c r="D758" s="13">
        <v>0.75992999999999999</v>
      </c>
      <c r="E758" s="3">
        <v>0.69821999999999995</v>
      </c>
      <c r="F758" s="3">
        <v>4.3149E-3</v>
      </c>
      <c r="G758" s="3">
        <v>2.1989999999999999E-2</v>
      </c>
      <c r="H758" s="3">
        <v>4.9017000000000002E-3</v>
      </c>
      <c r="I758" s="14">
        <v>3.0498999999999998E-2</v>
      </c>
    </row>
    <row r="759" spans="1:9" x14ac:dyDescent="0.2">
      <c r="A759" s="2" t="s">
        <v>641</v>
      </c>
      <c r="B759" s="21" t="s">
        <v>32</v>
      </c>
      <c r="C759" s="8" t="s">
        <v>33</v>
      </c>
      <c r="D759" s="13">
        <v>0</v>
      </c>
      <c r="E759" s="3">
        <v>0</v>
      </c>
      <c r="F759" s="3">
        <v>0</v>
      </c>
      <c r="G759" s="3">
        <v>0</v>
      </c>
      <c r="H759" s="3">
        <v>0</v>
      </c>
      <c r="I759" s="14">
        <v>0</v>
      </c>
    </row>
    <row r="760" spans="1:9" x14ac:dyDescent="0.2">
      <c r="A760" s="2" t="s">
        <v>642</v>
      </c>
      <c r="B760" s="21" t="s">
        <v>34</v>
      </c>
      <c r="C760" s="8" t="s">
        <v>20</v>
      </c>
      <c r="D760" s="13">
        <v>0</v>
      </c>
      <c r="E760" s="3">
        <v>0</v>
      </c>
      <c r="F760" s="3">
        <v>0</v>
      </c>
      <c r="G760" s="3">
        <v>0</v>
      </c>
      <c r="H760" s="3">
        <v>0</v>
      </c>
      <c r="I760" s="14">
        <v>0</v>
      </c>
    </row>
    <row r="761" spans="1:9" x14ac:dyDescent="0.2">
      <c r="A761" s="2" t="s">
        <v>643</v>
      </c>
      <c r="B761" s="21" t="s">
        <v>35</v>
      </c>
      <c r="C761" s="8" t="s">
        <v>20</v>
      </c>
      <c r="D761" s="13">
        <v>0</v>
      </c>
      <c r="E761" s="3">
        <v>0</v>
      </c>
      <c r="F761" s="3">
        <v>0</v>
      </c>
      <c r="G761" s="3">
        <v>0</v>
      </c>
      <c r="H761" s="3">
        <v>0</v>
      </c>
      <c r="I761" s="14">
        <v>0</v>
      </c>
    </row>
    <row r="762" spans="1:9" x14ac:dyDescent="0.2">
      <c r="A762" s="2" t="s">
        <v>644</v>
      </c>
      <c r="B762" s="21" t="s">
        <v>36</v>
      </c>
      <c r="C762" s="8" t="s">
        <v>33</v>
      </c>
      <c r="D762" s="13">
        <v>9.7186000000000008E-3</v>
      </c>
      <c r="E762" s="3">
        <v>3.2190999999999999E-3</v>
      </c>
      <c r="F762" s="3">
        <v>0</v>
      </c>
      <c r="G762" s="3">
        <v>2.8289999999999999E-4</v>
      </c>
      <c r="H762" s="3">
        <v>1.0923000000000001E-7</v>
      </c>
      <c r="I762" s="14">
        <v>6.2164999999999998E-3</v>
      </c>
    </row>
    <row r="763" spans="1:9" x14ac:dyDescent="0.2">
      <c r="A763" s="2" t="s">
        <v>645</v>
      </c>
      <c r="B763" s="21" t="s">
        <v>37</v>
      </c>
      <c r="C763" s="8" t="s">
        <v>33</v>
      </c>
      <c r="D763" s="13">
        <v>1.992E-2</v>
      </c>
      <c r="E763" s="3">
        <v>1.2296E-2</v>
      </c>
      <c r="F763" s="3">
        <v>1.0857E-5</v>
      </c>
      <c r="G763" s="3">
        <v>5.7656999999999999E-4</v>
      </c>
      <c r="H763" s="3">
        <v>1.1849999999999999E-4</v>
      </c>
      <c r="I763" s="14">
        <v>6.9182999999999996E-3</v>
      </c>
    </row>
    <row r="764" spans="1:9" x14ac:dyDescent="0.2">
      <c r="A764" s="2" t="s">
        <v>646</v>
      </c>
      <c r="B764" s="21" t="s">
        <v>38</v>
      </c>
      <c r="C764" s="8" t="s">
        <v>33</v>
      </c>
      <c r="D764" s="13">
        <v>1.4197E-4</v>
      </c>
      <c r="E764" s="3">
        <v>1.3577000000000001E-4</v>
      </c>
      <c r="F764" s="3">
        <v>7.7327999999999996E-9</v>
      </c>
      <c r="G764" s="3">
        <v>4.0843E-6</v>
      </c>
      <c r="H764" s="3">
        <v>1.7489999999999999E-6</v>
      </c>
      <c r="I764" s="14">
        <v>3.6306000000000002E-7</v>
      </c>
    </row>
    <row r="765" spans="1:9" x14ac:dyDescent="0.2">
      <c r="A765" s="2" t="s">
        <v>647</v>
      </c>
      <c r="B765" s="21" t="s">
        <v>39</v>
      </c>
      <c r="C765" s="8" t="s">
        <v>33</v>
      </c>
      <c r="D765" s="13">
        <v>0</v>
      </c>
      <c r="E765" s="3">
        <v>0</v>
      </c>
      <c r="F765" s="3">
        <v>0</v>
      </c>
      <c r="G765" s="3">
        <v>0</v>
      </c>
      <c r="H765" s="3">
        <v>0</v>
      </c>
      <c r="I765" s="14">
        <v>0</v>
      </c>
    </row>
    <row r="766" spans="1:9" x14ac:dyDescent="0.2">
      <c r="A766" s="2" t="s">
        <v>648</v>
      </c>
      <c r="B766" s="21" t="s">
        <v>40</v>
      </c>
      <c r="C766" s="8" t="s">
        <v>33</v>
      </c>
      <c r="D766" s="13">
        <v>0</v>
      </c>
      <c r="E766" s="3">
        <v>0</v>
      </c>
      <c r="F766" s="3">
        <v>0</v>
      </c>
      <c r="G766" s="3">
        <v>0</v>
      </c>
      <c r="H766" s="3">
        <v>0</v>
      </c>
      <c r="I766" s="14">
        <v>0</v>
      </c>
    </row>
    <row r="767" spans="1:9" x14ac:dyDescent="0.2">
      <c r="A767" s="2" t="s">
        <v>649</v>
      </c>
      <c r="B767" s="21" t="s">
        <v>41</v>
      </c>
      <c r="C767" s="8" t="s">
        <v>33</v>
      </c>
      <c r="D767" s="13">
        <v>0</v>
      </c>
      <c r="E767" s="3">
        <v>0</v>
      </c>
      <c r="F767" s="3">
        <v>0</v>
      </c>
      <c r="G767" s="3">
        <v>0</v>
      </c>
      <c r="H767" s="3">
        <v>0</v>
      </c>
      <c r="I767" s="14">
        <v>0</v>
      </c>
    </row>
    <row r="768" spans="1:9" x14ac:dyDescent="0.2">
      <c r="A768" s="2" t="s">
        <v>650</v>
      </c>
      <c r="B768" s="21" t="s">
        <v>42</v>
      </c>
      <c r="C768" s="24" t="s">
        <v>20</v>
      </c>
      <c r="D768" s="13">
        <v>0</v>
      </c>
      <c r="E768" s="3">
        <v>0</v>
      </c>
      <c r="F768" s="3">
        <v>0</v>
      </c>
      <c r="G768" s="3">
        <v>0</v>
      </c>
      <c r="H768" s="3">
        <v>0</v>
      </c>
      <c r="I768" s="14">
        <v>0</v>
      </c>
    </row>
    <row r="770" spans="1:10" ht="13.5" thickBot="1" x14ac:dyDescent="0.25">
      <c r="A770" s="1"/>
      <c r="B770" s="1"/>
      <c r="C770" s="1"/>
      <c r="D770" s="112" t="s">
        <v>59</v>
      </c>
      <c r="E770" s="112"/>
      <c r="F770" s="112"/>
      <c r="G770" s="112"/>
      <c r="H770" s="112"/>
      <c r="I770" s="112"/>
      <c r="J770" t="s">
        <v>880</v>
      </c>
    </row>
    <row r="771" spans="1:10" ht="14.25" thickTop="1" thickBot="1" x14ac:dyDescent="0.25">
      <c r="A771" s="1"/>
      <c r="B771" s="4" t="s">
        <v>6</v>
      </c>
      <c r="C771" s="5" t="s">
        <v>0</v>
      </c>
      <c r="D771" s="9" t="s">
        <v>7</v>
      </c>
      <c r="E771" s="10" t="s">
        <v>1</v>
      </c>
      <c r="F771" s="10" t="s">
        <v>2</v>
      </c>
      <c r="G771" s="10" t="s">
        <v>3</v>
      </c>
      <c r="H771" s="10" t="s">
        <v>4</v>
      </c>
      <c r="I771" s="11" t="s">
        <v>5</v>
      </c>
    </row>
    <row r="772" spans="1:10" x14ac:dyDescent="0.2">
      <c r="A772" s="2" t="s">
        <v>138</v>
      </c>
      <c r="B772" s="12" t="s">
        <v>8</v>
      </c>
      <c r="C772" s="8" t="s">
        <v>9</v>
      </c>
      <c r="D772" s="13">
        <v>5.1336E-2</v>
      </c>
      <c r="E772" s="3">
        <v>4.3000999999999998E-2</v>
      </c>
      <c r="F772" s="3">
        <v>3.1950000000000001E-4</v>
      </c>
      <c r="G772" s="3">
        <v>1.4931E-3</v>
      </c>
      <c r="H772" s="3">
        <v>8.6884000000000004E-5</v>
      </c>
      <c r="I772" s="14">
        <v>6.4352999999999997E-3</v>
      </c>
    </row>
    <row r="773" spans="1:10" x14ac:dyDescent="0.2">
      <c r="A773" s="2" t="s">
        <v>139</v>
      </c>
      <c r="B773" s="15" t="s">
        <v>10</v>
      </c>
      <c r="C773" s="8" t="s">
        <v>11</v>
      </c>
      <c r="D773" s="13">
        <v>1.2512E-8</v>
      </c>
      <c r="E773" s="3">
        <v>1.1773000000000001E-8</v>
      </c>
      <c r="F773" s="3">
        <v>6.4735999999999998E-13</v>
      </c>
      <c r="G773" s="3">
        <v>3.6082999999999998E-10</v>
      </c>
      <c r="H773" s="3">
        <v>1.2415999999999999E-10</v>
      </c>
      <c r="I773" s="14">
        <v>2.5409E-10</v>
      </c>
    </row>
    <row r="774" spans="1:10" x14ac:dyDescent="0.2">
      <c r="A774" s="2" t="s">
        <v>140</v>
      </c>
      <c r="B774" s="15" t="s">
        <v>12</v>
      </c>
      <c r="C774" s="8" t="s">
        <v>45</v>
      </c>
      <c r="D774" s="13">
        <v>7.8357999999999998E-5</v>
      </c>
      <c r="E774" s="3">
        <v>6.902E-5</v>
      </c>
      <c r="F774" s="3">
        <v>1.4357000000000001E-6</v>
      </c>
      <c r="G774" s="3">
        <v>2.2732999999999999E-6</v>
      </c>
      <c r="H774" s="3">
        <v>3.2312E-7</v>
      </c>
      <c r="I774" s="14">
        <v>5.3063000000000003E-6</v>
      </c>
    </row>
    <row r="775" spans="1:10" x14ac:dyDescent="0.2">
      <c r="A775" s="2" t="s">
        <v>141</v>
      </c>
      <c r="B775" s="15" t="s">
        <v>13</v>
      </c>
      <c r="C775" s="8" t="s">
        <v>14</v>
      </c>
      <c r="D775" s="13">
        <v>1.8411E-5</v>
      </c>
      <c r="E775" s="3">
        <v>1.2904E-5</v>
      </c>
      <c r="F775" s="3">
        <v>3.2992999999999999E-7</v>
      </c>
      <c r="G775" s="3">
        <v>5.3570000000000001E-7</v>
      </c>
      <c r="H775" s="3">
        <v>2.9458000000000001E-8</v>
      </c>
      <c r="I775" s="14">
        <v>4.6124000000000001E-6</v>
      </c>
    </row>
    <row r="776" spans="1:10" x14ac:dyDescent="0.2">
      <c r="A776" s="2" t="s">
        <v>142</v>
      </c>
      <c r="B776" s="15" t="s">
        <v>15</v>
      </c>
      <c r="C776" s="8" t="s">
        <v>16</v>
      </c>
      <c r="D776" s="13">
        <v>1.2974E-5</v>
      </c>
      <c r="E776" s="3">
        <v>1.1935E-5</v>
      </c>
      <c r="F776" s="3">
        <v>1.0202E-7</v>
      </c>
      <c r="G776" s="3">
        <v>3.7737E-7</v>
      </c>
      <c r="H776" s="3">
        <v>1.8702000000000001E-8</v>
      </c>
      <c r="I776" s="14">
        <v>5.4020999999999999E-7</v>
      </c>
    </row>
    <row r="777" spans="1:10" x14ac:dyDescent="0.2">
      <c r="A777" s="2" t="s">
        <v>143</v>
      </c>
      <c r="B777" s="15" t="s">
        <v>17</v>
      </c>
      <c r="C777" s="8" t="s">
        <v>18</v>
      </c>
      <c r="D777" s="13">
        <v>9.7261999999999998E-9</v>
      </c>
      <c r="E777" s="3">
        <v>9.2293000000000008E-9</v>
      </c>
      <c r="F777" s="3">
        <v>1.2787999999999999E-11</v>
      </c>
      <c r="G777" s="3">
        <v>2.8206000000000001E-10</v>
      </c>
      <c r="H777" s="3">
        <v>4.2390999999999997E-11</v>
      </c>
      <c r="I777" s="14">
        <v>1.5961999999999999E-10</v>
      </c>
    </row>
    <row r="778" spans="1:10" x14ac:dyDescent="0.2">
      <c r="A778" s="2" t="s">
        <v>144</v>
      </c>
      <c r="B778" s="15" t="s">
        <v>19</v>
      </c>
      <c r="C778" s="8" t="s">
        <v>20</v>
      </c>
      <c r="D778" s="13">
        <v>0.46739999999999998</v>
      </c>
      <c r="E778" s="3">
        <v>0.42957000000000001</v>
      </c>
      <c r="F778" s="3">
        <v>4.4897000000000001E-3</v>
      </c>
      <c r="G778" s="3">
        <v>1.3586000000000001E-2</v>
      </c>
      <c r="H778" s="3">
        <v>9.9901000000000005E-4</v>
      </c>
      <c r="I778" s="14">
        <v>1.8755000000000001E-2</v>
      </c>
    </row>
    <row r="779" spans="1:10" x14ac:dyDescent="0.2">
      <c r="A779" s="2" t="s">
        <v>145</v>
      </c>
      <c r="B779" s="15" t="s">
        <v>21</v>
      </c>
      <c r="C779" s="8" t="s">
        <v>20</v>
      </c>
      <c r="D779" s="13">
        <v>1.0519000000000001</v>
      </c>
      <c r="E779" s="3">
        <v>0.97697000000000001</v>
      </c>
      <c r="F779" s="3">
        <v>4.5184999999999999E-3</v>
      </c>
      <c r="G779" s="3">
        <v>3.041E-2</v>
      </c>
      <c r="H779" s="3">
        <v>7.9273E-3</v>
      </c>
      <c r="I779" s="14">
        <v>3.2115999999999999E-2</v>
      </c>
    </row>
    <row r="780" spans="1:10" x14ac:dyDescent="0.2">
      <c r="A780" s="2" t="s">
        <v>146</v>
      </c>
      <c r="B780" s="15" t="s">
        <v>22</v>
      </c>
      <c r="C780" s="8" t="s">
        <v>23</v>
      </c>
      <c r="D780" s="13">
        <v>0.16044</v>
      </c>
      <c r="E780" s="3">
        <v>0.15376000000000001</v>
      </c>
      <c r="F780" s="3">
        <v>2.8600000000000001E-8</v>
      </c>
      <c r="G780" s="3">
        <v>4.6129999999999999E-3</v>
      </c>
      <c r="H780" s="3">
        <v>2.0577999999999998E-3</v>
      </c>
      <c r="I780" s="14">
        <v>6.1514000000000001E-6</v>
      </c>
    </row>
    <row r="781" spans="1:10" x14ac:dyDescent="0.2">
      <c r="A781" s="2" t="s">
        <v>147</v>
      </c>
      <c r="B781" s="15" t="s">
        <v>24</v>
      </c>
      <c r="C781" s="8" t="s">
        <v>23</v>
      </c>
      <c r="D781" s="13">
        <v>14.529</v>
      </c>
      <c r="E781" s="3">
        <v>7.0433000000000003</v>
      </c>
      <c r="F781" s="3">
        <v>5.2552000000000001E-2</v>
      </c>
      <c r="G781" s="3">
        <v>0.42346</v>
      </c>
      <c r="H781" s="3">
        <v>4.3978000000000003E-3</v>
      </c>
      <c r="I781" s="14">
        <v>7.0049000000000001</v>
      </c>
    </row>
    <row r="782" spans="1:10" ht="13.5" thickBot="1" x14ac:dyDescent="0.25">
      <c r="A782" s="2" t="s">
        <v>148</v>
      </c>
      <c r="B782" s="16" t="s">
        <v>25</v>
      </c>
      <c r="C782" s="17" t="s">
        <v>23</v>
      </c>
      <c r="D782" s="18">
        <v>3.7397999999999998</v>
      </c>
      <c r="E782" s="19">
        <v>3.3917000000000002</v>
      </c>
      <c r="F782" s="19">
        <v>1.3099E-2</v>
      </c>
      <c r="G782" s="19">
        <v>0.10886</v>
      </c>
      <c r="H782" s="19">
        <v>2.8955000000000001E-3</v>
      </c>
      <c r="I782" s="20">
        <v>0.22320999999999999</v>
      </c>
    </row>
    <row r="783" spans="1:10" x14ac:dyDescent="0.2">
      <c r="A783" s="2" t="s">
        <v>149</v>
      </c>
      <c r="B783" s="21" t="s">
        <v>26</v>
      </c>
      <c r="C783" s="7" t="s">
        <v>20</v>
      </c>
      <c r="D783" s="22">
        <v>4.6682000000000001E-2</v>
      </c>
      <c r="E783" s="6">
        <v>4.4535999999999999E-2</v>
      </c>
      <c r="F783" s="6">
        <v>6.0216000000000001E-6</v>
      </c>
      <c r="G783" s="6">
        <v>1.3429E-3</v>
      </c>
      <c r="H783" s="6">
        <v>5.7470999999999998E-4</v>
      </c>
      <c r="I783" s="23">
        <v>2.2188000000000001E-4</v>
      </c>
    </row>
    <row r="784" spans="1:10" x14ac:dyDescent="0.2">
      <c r="A784" s="2" t="s">
        <v>150</v>
      </c>
      <c r="B784" s="21" t="s">
        <v>27</v>
      </c>
      <c r="C784" s="8" t="s">
        <v>20</v>
      </c>
      <c r="D784" s="13">
        <v>0</v>
      </c>
      <c r="E784" s="3">
        <v>0</v>
      </c>
      <c r="F784" s="3">
        <v>0</v>
      </c>
      <c r="G784" s="3">
        <v>0</v>
      </c>
      <c r="H784" s="3">
        <v>0</v>
      </c>
      <c r="I784" s="14">
        <v>0</v>
      </c>
    </row>
    <row r="785" spans="1:10" x14ac:dyDescent="0.2">
      <c r="A785" s="2" t="s">
        <v>151</v>
      </c>
      <c r="B785" s="21" t="s">
        <v>28</v>
      </c>
      <c r="C785" s="8" t="s">
        <v>20</v>
      </c>
      <c r="D785" s="13">
        <v>4.6682000000000001E-2</v>
      </c>
      <c r="E785" s="3">
        <v>4.4535999999999999E-2</v>
      </c>
      <c r="F785" s="3">
        <v>6.0216000000000001E-6</v>
      </c>
      <c r="G785" s="3">
        <v>1.3429E-3</v>
      </c>
      <c r="H785" s="3">
        <v>5.7470999999999998E-4</v>
      </c>
      <c r="I785" s="14">
        <v>2.2188000000000001E-4</v>
      </c>
    </row>
    <row r="786" spans="1:10" x14ac:dyDescent="0.2">
      <c r="A786" s="2" t="s">
        <v>152</v>
      </c>
      <c r="B786" s="21" t="s">
        <v>29</v>
      </c>
      <c r="C786" s="8" t="s">
        <v>20</v>
      </c>
      <c r="D786" s="13">
        <v>0.74321999999999999</v>
      </c>
      <c r="E786" s="3">
        <v>0.67803000000000002</v>
      </c>
      <c r="F786" s="3">
        <v>4.5123999999999997E-3</v>
      </c>
      <c r="G786" s="3">
        <v>2.1434999999999999E-2</v>
      </c>
      <c r="H786" s="3">
        <v>7.3524999999999997E-3</v>
      </c>
      <c r="I786" s="14">
        <v>3.1895E-2</v>
      </c>
    </row>
    <row r="787" spans="1:10" x14ac:dyDescent="0.2">
      <c r="A787" s="2" t="s">
        <v>153</v>
      </c>
      <c r="B787" s="21" t="s">
        <v>30</v>
      </c>
      <c r="C787" s="8" t="s">
        <v>20</v>
      </c>
      <c r="D787" s="13">
        <v>0.26202999999999999</v>
      </c>
      <c r="E787" s="3">
        <v>0.25440000000000002</v>
      </c>
      <c r="F787" s="3">
        <v>0</v>
      </c>
      <c r="G787" s="3">
        <v>7.6321000000000002E-3</v>
      </c>
      <c r="H787" s="3">
        <v>0</v>
      </c>
      <c r="I787" s="14">
        <v>0</v>
      </c>
    </row>
    <row r="788" spans="1:10" x14ac:dyDescent="0.2">
      <c r="A788" s="2" t="s">
        <v>154</v>
      </c>
      <c r="B788" s="21" t="s">
        <v>31</v>
      </c>
      <c r="C788" s="8" t="s">
        <v>20</v>
      </c>
      <c r="D788" s="13">
        <v>1.0053000000000001</v>
      </c>
      <c r="E788" s="3">
        <v>0.93244000000000005</v>
      </c>
      <c r="F788" s="3">
        <v>4.5123999999999997E-3</v>
      </c>
      <c r="G788" s="3">
        <v>2.9068E-2</v>
      </c>
      <c r="H788" s="3">
        <v>7.3524999999999997E-3</v>
      </c>
      <c r="I788" s="14">
        <v>3.1895E-2</v>
      </c>
    </row>
    <row r="789" spans="1:10" x14ac:dyDescent="0.2">
      <c r="A789" s="2" t="s">
        <v>155</v>
      </c>
      <c r="B789" s="21" t="s">
        <v>32</v>
      </c>
      <c r="C789" s="8" t="s">
        <v>33</v>
      </c>
      <c r="D789" s="13">
        <v>0</v>
      </c>
      <c r="E789" s="3">
        <v>0</v>
      </c>
      <c r="F789" s="3">
        <v>0</v>
      </c>
      <c r="G789" s="3">
        <v>0</v>
      </c>
      <c r="H789" s="3">
        <v>0</v>
      </c>
      <c r="I789" s="14">
        <v>0</v>
      </c>
    </row>
    <row r="790" spans="1:10" x14ac:dyDescent="0.2">
      <c r="A790" s="2" t="s">
        <v>156</v>
      </c>
      <c r="B790" s="21" t="s">
        <v>34</v>
      </c>
      <c r="C790" s="8" t="s">
        <v>20</v>
      </c>
      <c r="D790" s="13">
        <v>0</v>
      </c>
      <c r="E790" s="3">
        <v>0</v>
      </c>
      <c r="F790" s="3">
        <v>0</v>
      </c>
      <c r="G790" s="3">
        <v>0</v>
      </c>
      <c r="H790" s="3">
        <v>0</v>
      </c>
      <c r="I790" s="14">
        <v>0</v>
      </c>
    </row>
    <row r="791" spans="1:10" x14ac:dyDescent="0.2">
      <c r="A791" s="2" t="s">
        <v>157</v>
      </c>
      <c r="B791" s="21" t="s">
        <v>35</v>
      </c>
      <c r="C791" s="8" t="s">
        <v>20</v>
      </c>
      <c r="D791" s="13">
        <v>0</v>
      </c>
      <c r="E791" s="3">
        <v>0</v>
      </c>
      <c r="F791" s="3">
        <v>0</v>
      </c>
      <c r="G791" s="3">
        <v>0</v>
      </c>
      <c r="H791" s="3">
        <v>0</v>
      </c>
      <c r="I791" s="14">
        <v>0</v>
      </c>
    </row>
    <row r="792" spans="1:10" x14ac:dyDescent="0.2">
      <c r="A792" s="2" t="s">
        <v>158</v>
      </c>
      <c r="B792" s="21" t="s">
        <v>36</v>
      </c>
      <c r="C792" s="8" t="s">
        <v>33</v>
      </c>
      <c r="D792" s="13">
        <v>1.0071E-2</v>
      </c>
      <c r="E792" s="3">
        <v>3.2762999999999998E-3</v>
      </c>
      <c r="F792" s="3">
        <v>0</v>
      </c>
      <c r="G792" s="3">
        <v>2.9373000000000002E-4</v>
      </c>
      <c r="H792" s="3">
        <v>1.6383999999999999E-7</v>
      </c>
      <c r="I792" s="14">
        <v>6.5009999999999998E-3</v>
      </c>
    </row>
    <row r="793" spans="1:10" x14ac:dyDescent="0.2">
      <c r="A793" s="2" t="s">
        <v>159</v>
      </c>
      <c r="B793" s="21" t="s">
        <v>37</v>
      </c>
      <c r="C793" s="8" t="s">
        <v>33</v>
      </c>
      <c r="D793" s="13">
        <v>2.5395999999999998E-2</v>
      </c>
      <c r="E793" s="3">
        <v>1.7236999999999999E-2</v>
      </c>
      <c r="F793" s="3">
        <v>1.1354E-5</v>
      </c>
      <c r="G793" s="3">
        <v>7.3497000000000005E-4</v>
      </c>
      <c r="H793" s="3">
        <v>1.7775000000000001E-4</v>
      </c>
      <c r="I793" s="14">
        <v>7.2350000000000001E-3</v>
      </c>
    </row>
    <row r="794" spans="1:10" x14ac:dyDescent="0.2">
      <c r="A794" s="2" t="s">
        <v>160</v>
      </c>
      <c r="B794" s="21" t="s">
        <v>38</v>
      </c>
      <c r="C794" s="8" t="s">
        <v>33</v>
      </c>
      <c r="D794" s="13">
        <v>2.0646999999999999E-4</v>
      </c>
      <c r="E794" s="3">
        <v>1.9751999999999999E-4</v>
      </c>
      <c r="F794" s="3">
        <v>8.0868000000000007E-9</v>
      </c>
      <c r="G794" s="3">
        <v>5.9371999999999997E-6</v>
      </c>
      <c r="H794" s="3">
        <v>2.6234000000000002E-6</v>
      </c>
      <c r="I794" s="14">
        <v>3.7968000000000002E-7</v>
      </c>
    </row>
    <row r="795" spans="1:10" x14ac:dyDescent="0.2">
      <c r="A795" s="2" t="s">
        <v>161</v>
      </c>
      <c r="B795" s="21" t="s">
        <v>39</v>
      </c>
      <c r="C795" s="8" t="s">
        <v>33</v>
      </c>
      <c r="D795" s="13">
        <v>0</v>
      </c>
      <c r="E795" s="3">
        <v>0</v>
      </c>
      <c r="F795" s="3">
        <v>0</v>
      </c>
      <c r="G795" s="3">
        <v>0</v>
      </c>
      <c r="H795" s="3">
        <v>0</v>
      </c>
      <c r="I795" s="14">
        <v>0</v>
      </c>
    </row>
    <row r="796" spans="1:10" x14ac:dyDescent="0.2">
      <c r="A796" s="2" t="s">
        <v>162</v>
      </c>
      <c r="B796" s="21" t="s">
        <v>40</v>
      </c>
      <c r="C796" s="8" t="s">
        <v>33</v>
      </c>
      <c r="D796" s="13">
        <v>0</v>
      </c>
      <c r="E796" s="3">
        <v>0</v>
      </c>
      <c r="F796" s="3">
        <v>0</v>
      </c>
      <c r="G796" s="3">
        <v>0</v>
      </c>
      <c r="H796" s="3">
        <v>0</v>
      </c>
      <c r="I796" s="14">
        <v>0</v>
      </c>
    </row>
    <row r="797" spans="1:10" x14ac:dyDescent="0.2">
      <c r="A797" s="2" t="s">
        <v>163</v>
      </c>
      <c r="B797" s="21" t="s">
        <v>41</v>
      </c>
      <c r="C797" s="8" t="s">
        <v>33</v>
      </c>
      <c r="D797" s="13">
        <v>0</v>
      </c>
      <c r="E797" s="3">
        <v>0</v>
      </c>
      <c r="F797" s="3">
        <v>0</v>
      </c>
      <c r="G797" s="3">
        <v>0</v>
      </c>
      <c r="H797" s="3">
        <v>0</v>
      </c>
      <c r="I797" s="14">
        <v>0</v>
      </c>
    </row>
    <row r="798" spans="1:10" x14ac:dyDescent="0.2">
      <c r="A798" s="2" t="s">
        <v>164</v>
      </c>
      <c r="B798" s="21" t="s">
        <v>42</v>
      </c>
      <c r="C798" s="24" t="s">
        <v>20</v>
      </c>
      <c r="D798" s="13">
        <v>0</v>
      </c>
      <c r="E798" s="3">
        <v>0</v>
      </c>
      <c r="F798" s="3">
        <v>0</v>
      </c>
      <c r="G798" s="3">
        <v>0</v>
      </c>
      <c r="H798" s="3">
        <v>0</v>
      </c>
      <c r="I798" s="14">
        <v>0</v>
      </c>
    </row>
    <row r="800" spans="1:10" ht="13.5" thickBot="1" x14ac:dyDescent="0.25">
      <c r="A800" s="1"/>
      <c r="B800" s="1"/>
      <c r="C800" s="1"/>
      <c r="D800" s="112" t="s">
        <v>65</v>
      </c>
      <c r="E800" s="112"/>
      <c r="F800" s="112"/>
      <c r="G800" s="112"/>
      <c r="H800" s="112"/>
      <c r="I800" s="112"/>
      <c r="J800" t="s">
        <v>881</v>
      </c>
    </row>
    <row r="801" spans="1:9" ht="14.25" thickTop="1" thickBot="1" x14ac:dyDescent="0.25">
      <c r="A801" s="1"/>
      <c r="B801" s="4" t="s">
        <v>6</v>
      </c>
      <c r="C801" s="5" t="s">
        <v>0</v>
      </c>
      <c r="D801" s="9" t="s">
        <v>7</v>
      </c>
      <c r="E801" s="10" t="s">
        <v>1</v>
      </c>
      <c r="F801" s="10" t="s">
        <v>2</v>
      </c>
      <c r="G801" s="10" t="s">
        <v>3</v>
      </c>
      <c r="H801" s="10" t="s">
        <v>4</v>
      </c>
      <c r="I801" s="11" t="s">
        <v>5</v>
      </c>
    </row>
    <row r="802" spans="1:9" x14ac:dyDescent="0.2">
      <c r="A802" s="2" t="s">
        <v>651</v>
      </c>
      <c r="B802" s="12" t="s">
        <v>8</v>
      </c>
      <c r="C802" s="8" t="s">
        <v>9</v>
      </c>
      <c r="D802" s="13">
        <v>9.7978999999999997E-2</v>
      </c>
      <c r="E802" s="3">
        <v>8.2789000000000001E-2</v>
      </c>
      <c r="F802" s="3">
        <v>5.7549000000000001E-4</v>
      </c>
      <c r="G802" s="3">
        <v>2.8487999999999999E-3</v>
      </c>
      <c r="H802" s="3">
        <v>1.7377000000000001E-4</v>
      </c>
      <c r="I802" s="14">
        <v>1.1592E-2</v>
      </c>
    </row>
    <row r="803" spans="1:9" x14ac:dyDescent="0.2">
      <c r="A803" s="2" t="s">
        <v>652</v>
      </c>
      <c r="B803" s="15" t="s">
        <v>10</v>
      </c>
      <c r="C803" s="8" t="s">
        <v>11</v>
      </c>
      <c r="D803" s="13">
        <v>2.4952000000000001E-8</v>
      </c>
      <c r="E803" s="3">
        <v>2.3525999999999998E-8</v>
      </c>
      <c r="F803" s="3">
        <v>1.1661E-12</v>
      </c>
      <c r="G803" s="3">
        <v>7.1953999999999998E-10</v>
      </c>
      <c r="H803" s="3">
        <v>2.4833000000000001E-10</v>
      </c>
      <c r="I803" s="14">
        <v>4.5768000000000002E-10</v>
      </c>
    </row>
    <row r="804" spans="1:9" x14ac:dyDescent="0.2">
      <c r="A804" s="2" t="s">
        <v>653</v>
      </c>
      <c r="B804" s="15" t="s">
        <v>12</v>
      </c>
      <c r="C804" s="8" t="s">
        <v>45</v>
      </c>
      <c r="D804" s="13">
        <v>1.4819E-4</v>
      </c>
      <c r="E804" s="3">
        <v>1.3109999999999999E-4</v>
      </c>
      <c r="F804" s="3">
        <v>2.5861000000000001E-6</v>
      </c>
      <c r="G804" s="3">
        <v>4.2973000000000003E-6</v>
      </c>
      <c r="H804" s="3">
        <v>6.4624E-7</v>
      </c>
      <c r="I804" s="14">
        <v>9.5579000000000004E-6</v>
      </c>
    </row>
    <row r="805" spans="1:9" x14ac:dyDescent="0.2">
      <c r="A805" s="2" t="s">
        <v>654</v>
      </c>
      <c r="B805" s="15" t="s">
        <v>13</v>
      </c>
      <c r="C805" s="8" t="s">
        <v>14</v>
      </c>
      <c r="D805" s="13">
        <v>3.4764000000000001E-5</v>
      </c>
      <c r="E805" s="3">
        <v>2.4791999999999999E-5</v>
      </c>
      <c r="F805" s="3">
        <v>5.9429000000000001E-7</v>
      </c>
      <c r="G805" s="3">
        <v>1.0108999999999999E-6</v>
      </c>
      <c r="H805" s="3">
        <v>5.8916000000000003E-8</v>
      </c>
      <c r="I805" s="14">
        <v>8.3080000000000008E-6</v>
      </c>
    </row>
    <row r="806" spans="1:9" x14ac:dyDescent="0.2">
      <c r="A806" s="2" t="s">
        <v>655</v>
      </c>
      <c r="B806" s="15" t="s">
        <v>15</v>
      </c>
      <c r="C806" s="8" t="s">
        <v>16</v>
      </c>
      <c r="D806" s="13">
        <v>2.4856000000000001E-5</v>
      </c>
      <c r="E806" s="3">
        <v>2.2938999999999998E-5</v>
      </c>
      <c r="F806" s="3">
        <v>1.8376E-7</v>
      </c>
      <c r="G806" s="3">
        <v>7.2289000000000004E-7</v>
      </c>
      <c r="H806" s="3">
        <v>3.7403000000000001E-8</v>
      </c>
      <c r="I806" s="14">
        <v>9.7304000000000009E-7</v>
      </c>
    </row>
    <row r="807" spans="1:9" x14ac:dyDescent="0.2">
      <c r="A807" s="2" t="s">
        <v>656</v>
      </c>
      <c r="B807" s="15" t="s">
        <v>17</v>
      </c>
      <c r="C807" s="8" t="s">
        <v>18</v>
      </c>
      <c r="D807" s="13">
        <v>2.0284999999999999E-8</v>
      </c>
      <c r="E807" s="3">
        <v>1.9302E-8</v>
      </c>
      <c r="F807" s="3">
        <v>2.3035000000000001E-11</v>
      </c>
      <c r="G807" s="3">
        <v>5.8837000000000001E-10</v>
      </c>
      <c r="H807" s="3">
        <v>8.4781999999999995E-11</v>
      </c>
      <c r="I807" s="14">
        <v>2.8751000000000002E-10</v>
      </c>
    </row>
    <row r="808" spans="1:9" x14ac:dyDescent="0.2">
      <c r="A808" s="2" t="s">
        <v>657</v>
      </c>
      <c r="B808" s="15" t="s">
        <v>19</v>
      </c>
      <c r="C808" s="8" t="s">
        <v>20</v>
      </c>
      <c r="D808" s="13">
        <v>0.81867000000000001</v>
      </c>
      <c r="E808" s="3">
        <v>0.75102000000000002</v>
      </c>
      <c r="F808" s="3">
        <v>8.0870000000000004E-3</v>
      </c>
      <c r="G808" s="3">
        <v>2.3786999999999999E-2</v>
      </c>
      <c r="H808" s="3">
        <v>1.9980000000000002E-3</v>
      </c>
      <c r="I808" s="14">
        <v>3.3782E-2</v>
      </c>
    </row>
    <row r="809" spans="1:9" x14ac:dyDescent="0.2">
      <c r="A809" s="2" t="s">
        <v>658</v>
      </c>
      <c r="B809" s="15" t="s">
        <v>21</v>
      </c>
      <c r="C809" s="8" t="s">
        <v>20</v>
      </c>
      <c r="D809" s="13">
        <v>1.9836</v>
      </c>
      <c r="E809" s="3">
        <v>1.8444</v>
      </c>
      <c r="F809" s="3">
        <v>8.1387999999999999E-3</v>
      </c>
      <c r="G809" s="3">
        <v>5.7312000000000002E-2</v>
      </c>
      <c r="H809" s="3">
        <v>1.5855000000000001E-2</v>
      </c>
      <c r="I809" s="14">
        <v>5.7849999999999999E-2</v>
      </c>
    </row>
    <row r="810" spans="1:9" x14ac:dyDescent="0.2">
      <c r="A810" s="2" t="s">
        <v>659</v>
      </c>
      <c r="B810" s="15" t="s">
        <v>22</v>
      </c>
      <c r="C810" s="8" t="s">
        <v>23</v>
      </c>
      <c r="D810" s="13">
        <v>0.32108999999999999</v>
      </c>
      <c r="E810" s="3">
        <v>0.30773</v>
      </c>
      <c r="F810" s="3">
        <v>5.1515000000000002E-8</v>
      </c>
      <c r="G810" s="3">
        <v>9.2321E-3</v>
      </c>
      <c r="H810" s="3">
        <v>4.1156999999999999E-3</v>
      </c>
      <c r="I810" s="14">
        <v>1.1080000000000001E-5</v>
      </c>
    </row>
    <row r="811" spans="1:9" x14ac:dyDescent="0.2">
      <c r="A811" s="2" t="s">
        <v>660</v>
      </c>
      <c r="B811" s="15" t="s">
        <v>24</v>
      </c>
      <c r="C811" s="8" t="s">
        <v>23</v>
      </c>
      <c r="D811" s="13">
        <v>26.039000000000001</v>
      </c>
      <c r="E811" s="3">
        <v>12.56</v>
      </c>
      <c r="F811" s="3">
        <v>9.4658999999999993E-2</v>
      </c>
      <c r="G811" s="3">
        <v>0.75824999999999998</v>
      </c>
      <c r="H811" s="3">
        <v>8.7956000000000006E-3</v>
      </c>
      <c r="I811" s="14">
        <v>12.618</v>
      </c>
    </row>
    <row r="812" spans="1:9" ht="13.5" thickBot="1" x14ac:dyDescent="0.25">
      <c r="A812" s="2" t="s">
        <v>661</v>
      </c>
      <c r="B812" s="16" t="s">
        <v>25</v>
      </c>
      <c r="C812" s="17" t="s">
        <v>23</v>
      </c>
      <c r="D812" s="18">
        <v>7.2698999999999998</v>
      </c>
      <c r="E812" s="19">
        <v>6.6269</v>
      </c>
      <c r="F812" s="19">
        <v>2.3595000000000001E-2</v>
      </c>
      <c r="G812" s="19">
        <v>0.21157999999999999</v>
      </c>
      <c r="H812" s="19">
        <v>5.7911000000000004E-3</v>
      </c>
      <c r="I812" s="20">
        <v>0.40205999999999997</v>
      </c>
    </row>
    <row r="813" spans="1:9" x14ac:dyDescent="0.2">
      <c r="A813" s="2" t="s">
        <v>662</v>
      </c>
      <c r="B813" s="21" t="s">
        <v>26</v>
      </c>
      <c r="C813" s="7" t="s">
        <v>20</v>
      </c>
      <c r="D813" s="22">
        <v>9.3227000000000004E-2</v>
      </c>
      <c r="E813" s="6">
        <v>8.8984999999999995E-2</v>
      </c>
      <c r="F813" s="6">
        <v>1.0845999999999999E-5</v>
      </c>
      <c r="G813" s="6">
        <v>2.6819000000000001E-3</v>
      </c>
      <c r="H813" s="6">
        <v>1.1494000000000001E-3</v>
      </c>
      <c r="I813" s="23">
        <v>3.9965999999999998E-4</v>
      </c>
    </row>
    <row r="814" spans="1:9" x14ac:dyDescent="0.2">
      <c r="A814" s="2" t="s">
        <v>663</v>
      </c>
      <c r="B814" s="21" t="s">
        <v>27</v>
      </c>
      <c r="C814" s="8" t="s">
        <v>20</v>
      </c>
      <c r="D814" s="13">
        <v>0</v>
      </c>
      <c r="E814" s="3">
        <v>0</v>
      </c>
      <c r="F814" s="3">
        <v>0</v>
      </c>
      <c r="G814" s="3">
        <v>0</v>
      </c>
      <c r="H814" s="3">
        <v>0</v>
      </c>
      <c r="I814" s="14">
        <v>0</v>
      </c>
    </row>
    <row r="815" spans="1:9" x14ac:dyDescent="0.2">
      <c r="A815" s="2" t="s">
        <v>664</v>
      </c>
      <c r="B815" s="21" t="s">
        <v>28</v>
      </c>
      <c r="C815" s="8" t="s">
        <v>20</v>
      </c>
      <c r="D815" s="13">
        <v>9.3227000000000004E-2</v>
      </c>
      <c r="E815" s="3">
        <v>8.8984999999999995E-2</v>
      </c>
      <c r="F815" s="3">
        <v>1.0845999999999999E-5</v>
      </c>
      <c r="G815" s="3">
        <v>2.6819000000000001E-3</v>
      </c>
      <c r="H815" s="3">
        <v>1.1494000000000001E-3</v>
      </c>
      <c r="I815" s="14">
        <v>3.9965999999999998E-4</v>
      </c>
    </row>
    <row r="816" spans="1:9" x14ac:dyDescent="0.2">
      <c r="A816" s="2" t="s">
        <v>665</v>
      </c>
      <c r="B816" s="21" t="s">
        <v>29</v>
      </c>
      <c r="C816" s="8" t="s">
        <v>20</v>
      </c>
      <c r="D816" s="13">
        <v>1.45</v>
      </c>
      <c r="E816" s="3">
        <v>1.3279000000000001</v>
      </c>
      <c r="F816" s="3">
        <v>8.1279999999999998E-3</v>
      </c>
      <c r="G816" s="3">
        <v>4.1804000000000001E-2</v>
      </c>
      <c r="H816" s="3">
        <v>1.4704999999999999E-2</v>
      </c>
      <c r="I816" s="14">
        <v>5.7450000000000001E-2</v>
      </c>
    </row>
    <row r="817" spans="1:10" x14ac:dyDescent="0.2">
      <c r="A817" s="2" t="s">
        <v>666</v>
      </c>
      <c r="B817" s="21" t="s">
        <v>30</v>
      </c>
      <c r="C817" s="8" t="s">
        <v>20</v>
      </c>
      <c r="D817" s="13">
        <v>0.44037999999999999</v>
      </c>
      <c r="E817" s="3">
        <v>0.42754999999999999</v>
      </c>
      <c r="F817" s="3">
        <v>0</v>
      </c>
      <c r="G817" s="3">
        <v>1.2826000000000001E-2</v>
      </c>
      <c r="H817" s="3">
        <v>0</v>
      </c>
      <c r="I817" s="14">
        <v>0</v>
      </c>
    </row>
    <row r="818" spans="1:10" x14ac:dyDescent="0.2">
      <c r="A818" s="2" t="s">
        <v>667</v>
      </c>
      <c r="B818" s="21" t="s">
        <v>31</v>
      </c>
      <c r="C818" s="8" t="s">
        <v>20</v>
      </c>
      <c r="D818" s="13">
        <v>1.8903000000000001</v>
      </c>
      <c r="E818" s="3">
        <v>1.7554000000000001</v>
      </c>
      <c r="F818" s="3">
        <v>8.1279999999999998E-3</v>
      </c>
      <c r="G818" s="3">
        <v>5.4629999999999998E-2</v>
      </c>
      <c r="H818" s="3">
        <v>1.4704999999999999E-2</v>
      </c>
      <c r="I818" s="14">
        <v>5.7450000000000001E-2</v>
      </c>
    </row>
    <row r="819" spans="1:10" x14ac:dyDescent="0.2">
      <c r="A819" s="2" t="s">
        <v>668</v>
      </c>
      <c r="B819" s="21" t="s">
        <v>32</v>
      </c>
      <c r="C819" s="8" t="s">
        <v>33</v>
      </c>
      <c r="D819" s="13">
        <v>0</v>
      </c>
      <c r="E819" s="3">
        <v>0</v>
      </c>
      <c r="F819" s="3">
        <v>0</v>
      </c>
      <c r="G819" s="3">
        <v>0</v>
      </c>
      <c r="H819" s="3">
        <v>0</v>
      </c>
      <c r="I819" s="14">
        <v>0</v>
      </c>
    </row>
    <row r="820" spans="1:10" x14ac:dyDescent="0.2">
      <c r="A820" s="2" t="s">
        <v>669</v>
      </c>
      <c r="B820" s="21" t="s">
        <v>34</v>
      </c>
      <c r="C820" s="8" t="s">
        <v>20</v>
      </c>
      <c r="D820" s="13">
        <v>0</v>
      </c>
      <c r="E820" s="3">
        <v>0</v>
      </c>
      <c r="F820" s="3">
        <v>0</v>
      </c>
      <c r="G820" s="3">
        <v>0</v>
      </c>
      <c r="H820" s="3">
        <v>0</v>
      </c>
      <c r="I820" s="14">
        <v>0</v>
      </c>
    </row>
    <row r="821" spans="1:10" x14ac:dyDescent="0.2">
      <c r="A821" s="2" t="s">
        <v>670</v>
      </c>
      <c r="B821" s="21" t="s">
        <v>35</v>
      </c>
      <c r="C821" s="8" t="s">
        <v>20</v>
      </c>
      <c r="D821" s="13">
        <v>0</v>
      </c>
      <c r="E821" s="3">
        <v>0</v>
      </c>
      <c r="F821" s="3">
        <v>0</v>
      </c>
      <c r="G821" s="3">
        <v>0</v>
      </c>
      <c r="H821" s="3">
        <v>0</v>
      </c>
      <c r="I821" s="14">
        <v>0</v>
      </c>
    </row>
    <row r="822" spans="1:10" x14ac:dyDescent="0.2">
      <c r="A822" s="2" t="s">
        <v>671</v>
      </c>
      <c r="B822" s="21" t="s">
        <v>36</v>
      </c>
      <c r="C822" s="8" t="s">
        <v>33</v>
      </c>
      <c r="D822" s="13">
        <v>1.8381999999999999E-2</v>
      </c>
      <c r="E822" s="3">
        <v>6.1361999999999996E-3</v>
      </c>
      <c r="F822" s="3">
        <v>0</v>
      </c>
      <c r="G822" s="3">
        <v>5.3547000000000002E-4</v>
      </c>
      <c r="H822" s="3">
        <v>3.2767999999999998E-7</v>
      </c>
      <c r="I822" s="14">
        <v>1.171E-2</v>
      </c>
    </row>
    <row r="823" spans="1:10" x14ac:dyDescent="0.2">
      <c r="A823" s="2" t="s">
        <v>672</v>
      </c>
      <c r="B823" s="21" t="s">
        <v>37</v>
      </c>
      <c r="C823" s="8" t="s">
        <v>33</v>
      </c>
      <c r="D823" s="13">
        <v>4.8468999999999998E-2</v>
      </c>
      <c r="E823" s="3">
        <v>3.3660000000000002E-2</v>
      </c>
      <c r="F823" s="3">
        <v>2.0452E-5</v>
      </c>
      <c r="G823" s="3">
        <v>1.4015E-3</v>
      </c>
      <c r="H823" s="3">
        <v>3.5549000000000003E-4</v>
      </c>
      <c r="I823" s="14">
        <v>1.3032E-2</v>
      </c>
    </row>
    <row r="824" spans="1:10" x14ac:dyDescent="0.2">
      <c r="A824" s="2" t="s">
        <v>673</v>
      </c>
      <c r="B824" s="21" t="s">
        <v>38</v>
      </c>
      <c r="C824" s="8" t="s">
        <v>33</v>
      </c>
      <c r="D824" s="13">
        <v>4.1304999999999998E-4</v>
      </c>
      <c r="E824" s="3">
        <v>3.9523E-4</v>
      </c>
      <c r="F824" s="3">
        <v>1.4566E-8</v>
      </c>
      <c r="G824" s="3">
        <v>1.1878E-5</v>
      </c>
      <c r="H824" s="3">
        <v>5.2468999999999997E-6</v>
      </c>
      <c r="I824" s="14">
        <v>6.8390000000000003E-7</v>
      </c>
    </row>
    <row r="825" spans="1:10" x14ac:dyDescent="0.2">
      <c r="A825" s="2" t="s">
        <v>674</v>
      </c>
      <c r="B825" s="21" t="s">
        <v>39</v>
      </c>
      <c r="C825" s="8" t="s">
        <v>33</v>
      </c>
      <c r="D825" s="13">
        <v>0</v>
      </c>
      <c r="E825" s="3">
        <v>0</v>
      </c>
      <c r="F825" s="3">
        <v>0</v>
      </c>
      <c r="G825" s="3">
        <v>0</v>
      </c>
      <c r="H825" s="3">
        <v>0</v>
      </c>
      <c r="I825" s="14">
        <v>0</v>
      </c>
    </row>
    <row r="826" spans="1:10" x14ac:dyDescent="0.2">
      <c r="A826" s="2" t="s">
        <v>675</v>
      </c>
      <c r="B826" s="21" t="s">
        <v>40</v>
      </c>
      <c r="C826" s="8" t="s">
        <v>33</v>
      </c>
      <c r="D826" s="13">
        <v>0</v>
      </c>
      <c r="E826" s="3">
        <v>0</v>
      </c>
      <c r="F826" s="3">
        <v>0</v>
      </c>
      <c r="G826" s="3">
        <v>0</v>
      </c>
      <c r="H826" s="3">
        <v>0</v>
      </c>
      <c r="I826" s="14">
        <v>0</v>
      </c>
    </row>
    <row r="827" spans="1:10" x14ac:dyDescent="0.2">
      <c r="A827" s="2" t="s">
        <v>676</v>
      </c>
      <c r="B827" s="21" t="s">
        <v>41</v>
      </c>
      <c r="C827" s="8" t="s">
        <v>33</v>
      </c>
      <c r="D827" s="13">
        <v>0</v>
      </c>
      <c r="E827" s="3">
        <v>0</v>
      </c>
      <c r="F827" s="3">
        <v>0</v>
      </c>
      <c r="G827" s="3">
        <v>0</v>
      </c>
      <c r="H827" s="3">
        <v>0</v>
      </c>
      <c r="I827" s="14">
        <v>0</v>
      </c>
    </row>
    <row r="828" spans="1:10" x14ac:dyDescent="0.2">
      <c r="A828" s="2" t="s">
        <v>677</v>
      </c>
      <c r="B828" s="21" t="s">
        <v>42</v>
      </c>
      <c r="C828" s="24" t="s">
        <v>20</v>
      </c>
      <c r="D828" s="13">
        <v>0</v>
      </c>
      <c r="E828" s="3">
        <v>0</v>
      </c>
      <c r="F828" s="3">
        <v>0</v>
      </c>
      <c r="G828" s="3">
        <v>0</v>
      </c>
      <c r="H828" s="3">
        <v>0</v>
      </c>
      <c r="I828" s="14">
        <v>0</v>
      </c>
    </row>
    <row r="830" spans="1:10" ht="13.5" thickBot="1" x14ac:dyDescent="0.25">
      <c r="A830" s="1"/>
      <c r="B830" s="1"/>
      <c r="C830" s="1"/>
      <c r="D830" s="112">
        <v>120734</v>
      </c>
      <c r="E830" s="112"/>
      <c r="F830" s="112"/>
      <c r="G830" s="112"/>
      <c r="H830" s="112"/>
      <c r="I830" s="112"/>
      <c r="J830" t="s">
        <v>882</v>
      </c>
    </row>
    <row r="831" spans="1:10" ht="14.25" thickTop="1" thickBot="1" x14ac:dyDescent="0.25">
      <c r="A831" s="1"/>
      <c r="B831" s="4" t="s">
        <v>6</v>
      </c>
      <c r="C831" s="5" t="s">
        <v>0</v>
      </c>
      <c r="D831" s="9" t="s">
        <v>7</v>
      </c>
      <c r="E831" s="10" t="s">
        <v>1</v>
      </c>
      <c r="F831" s="10" t="s">
        <v>2</v>
      </c>
      <c r="G831" s="10" t="s">
        <v>3</v>
      </c>
      <c r="H831" s="10" t="s">
        <v>4</v>
      </c>
      <c r="I831" s="11" t="s">
        <v>5</v>
      </c>
    </row>
    <row r="832" spans="1:10" x14ac:dyDescent="0.2">
      <c r="A832" s="2" t="s">
        <v>678</v>
      </c>
      <c r="B832" s="12" t="s">
        <v>8</v>
      </c>
      <c r="C832" s="8" t="s">
        <v>9</v>
      </c>
      <c r="D832" s="13">
        <v>6.3792000000000001E-2</v>
      </c>
      <c r="E832" s="3">
        <v>5.4806000000000001E-2</v>
      </c>
      <c r="F832" s="3">
        <v>3.3317999999999998E-4</v>
      </c>
      <c r="G832" s="3">
        <v>1.8556E-3</v>
      </c>
      <c r="H832" s="3">
        <v>8.6884000000000004E-5</v>
      </c>
      <c r="I832" s="14">
        <v>6.711E-3</v>
      </c>
    </row>
    <row r="833" spans="1:9" x14ac:dyDescent="0.2">
      <c r="A833" s="2" t="s">
        <v>679</v>
      </c>
      <c r="B833" s="15" t="s">
        <v>10</v>
      </c>
      <c r="C833" s="8" t="s">
        <v>11</v>
      </c>
      <c r="D833" s="13">
        <v>1.2207999999999999E-8</v>
      </c>
      <c r="E833" s="3">
        <v>1.1466999999999999E-8</v>
      </c>
      <c r="F833" s="3">
        <v>6.7509E-13</v>
      </c>
      <c r="G833" s="3">
        <v>3.5196999999999997E-10</v>
      </c>
      <c r="H833" s="3">
        <v>1.2415999999999999E-10</v>
      </c>
      <c r="I833" s="14">
        <v>2.6498E-10</v>
      </c>
    </row>
    <row r="834" spans="1:9" x14ac:dyDescent="0.2">
      <c r="A834" s="2" t="s">
        <v>680</v>
      </c>
      <c r="B834" s="15" t="s">
        <v>12</v>
      </c>
      <c r="C834" s="8" t="s">
        <v>45</v>
      </c>
      <c r="D834" s="13">
        <v>1.3006000000000001E-4</v>
      </c>
      <c r="E834" s="3">
        <v>1.1893E-4</v>
      </c>
      <c r="F834" s="3">
        <v>1.4972E-6</v>
      </c>
      <c r="G834" s="3">
        <v>3.7790000000000002E-6</v>
      </c>
      <c r="H834" s="3">
        <v>3.2312E-7</v>
      </c>
      <c r="I834" s="14">
        <v>5.5335999999999998E-6</v>
      </c>
    </row>
    <row r="835" spans="1:9" x14ac:dyDescent="0.2">
      <c r="A835" s="2" t="s">
        <v>681</v>
      </c>
      <c r="B835" s="15" t="s">
        <v>13</v>
      </c>
      <c r="C835" s="8" t="s">
        <v>14</v>
      </c>
      <c r="D835" s="13">
        <v>2.376E-5</v>
      </c>
      <c r="E835" s="3">
        <v>1.7886000000000001E-5</v>
      </c>
      <c r="F835" s="3">
        <v>3.4406999999999998E-7</v>
      </c>
      <c r="G835" s="3">
        <v>6.9129999999999995E-7</v>
      </c>
      <c r="H835" s="3">
        <v>2.9458000000000001E-8</v>
      </c>
      <c r="I835" s="14">
        <v>4.8099999999999997E-6</v>
      </c>
    </row>
    <row r="836" spans="1:9" x14ac:dyDescent="0.2">
      <c r="A836" s="2" t="s">
        <v>682</v>
      </c>
      <c r="B836" s="15" t="s">
        <v>15</v>
      </c>
      <c r="C836" s="8" t="s">
        <v>16</v>
      </c>
      <c r="D836" s="13">
        <v>1.5452E-5</v>
      </c>
      <c r="E836" s="3">
        <v>1.4314000000000001E-5</v>
      </c>
      <c r="F836" s="3">
        <v>1.0639E-7</v>
      </c>
      <c r="G836" s="3">
        <v>4.4952000000000002E-7</v>
      </c>
      <c r="H836" s="3">
        <v>1.8702000000000001E-8</v>
      </c>
      <c r="I836" s="14">
        <v>5.6334999999999997E-7</v>
      </c>
    </row>
    <row r="837" spans="1:9" x14ac:dyDescent="0.2">
      <c r="A837" s="2" t="s">
        <v>683</v>
      </c>
      <c r="B837" s="15" t="s">
        <v>17</v>
      </c>
      <c r="C837" s="8" t="s">
        <v>18</v>
      </c>
      <c r="D837" s="13">
        <v>8.5377000000000004E-9</v>
      </c>
      <c r="E837" s="3">
        <v>8.0679999999999998E-9</v>
      </c>
      <c r="F837" s="3">
        <v>1.3336000000000001E-11</v>
      </c>
      <c r="G837" s="3">
        <v>2.4743999999999997E-10</v>
      </c>
      <c r="H837" s="3">
        <v>4.2390999999999997E-11</v>
      </c>
      <c r="I837" s="14">
        <v>1.6645E-10</v>
      </c>
    </row>
    <row r="838" spans="1:9" x14ac:dyDescent="0.2">
      <c r="A838" s="2" t="s">
        <v>684</v>
      </c>
      <c r="B838" s="15" t="s">
        <v>19</v>
      </c>
      <c r="C838" s="8" t="s">
        <v>20</v>
      </c>
      <c r="D838" s="13">
        <v>0.57857999999999998</v>
      </c>
      <c r="E838" s="3">
        <v>0.53652</v>
      </c>
      <c r="F838" s="3">
        <v>4.6820000000000004E-3</v>
      </c>
      <c r="G838" s="3">
        <v>1.6823000000000001E-2</v>
      </c>
      <c r="H838" s="3">
        <v>9.9901000000000005E-4</v>
      </c>
      <c r="I838" s="14">
        <v>1.9557999999999999E-2</v>
      </c>
    </row>
    <row r="839" spans="1:9" x14ac:dyDescent="0.2">
      <c r="A839" s="2" t="s">
        <v>685</v>
      </c>
      <c r="B839" s="15" t="s">
        <v>21</v>
      </c>
      <c r="C839" s="8" t="s">
        <v>20</v>
      </c>
      <c r="D839" s="13">
        <v>1.3729</v>
      </c>
      <c r="E839" s="3">
        <v>1.2869999999999999</v>
      </c>
      <c r="F839" s="3">
        <v>4.712E-3</v>
      </c>
      <c r="G839" s="3">
        <v>3.9756E-2</v>
      </c>
      <c r="H839" s="3">
        <v>7.9273E-3</v>
      </c>
      <c r="I839" s="14">
        <v>3.3492000000000001E-2</v>
      </c>
    </row>
    <row r="840" spans="1:9" x14ac:dyDescent="0.2">
      <c r="A840" s="2" t="s">
        <v>686</v>
      </c>
      <c r="B840" s="15" t="s">
        <v>22</v>
      </c>
      <c r="C840" s="8" t="s">
        <v>23</v>
      </c>
      <c r="D840" s="13">
        <v>0.16062000000000001</v>
      </c>
      <c r="E840" s="3">
        <v>0.15393999999999999</v>
      </c>
      <c r="F840" s="3">
        <v>2.9824999999999997E-8</v>
      </c>
      <c r="G840" s="3">
        <v>4.6183999999999999E-3</v>
      </c>
      <c r="H840" s="3">
        <v>2.0577999999999998E-3</v>
      </c>
      <c r="I840" s="14">
        <v>6.4149000000000002E-6</v>
      </c>
    </row>
    <row r="841" spans="1:9" x14ac:dyDescent="0.2">
      <c r="A841" s="2" t="s">
        <v>687</v>
      </c>
      <c r="B841" s="15" t="s">
        <v>24</v>
      </c>
      <c r="C841" s="8" t="s">
        <v>23</v>
      </c>
      <c r="D841" s="13">
        <v>25.547999999999998</v>
      </c>
      <c r="E841" s="3">
        <v>17.440000000000001</v>
      </c>
      <c r="F841" s="3">
        <v>5.4802999999999998E-2</v>
      </c>
      <c r="G841" s="3">
        <v>0.74416000000000004</v>
      </c>
      <c r="H841" s="3">
        <v>4.3978000000000003E-3</v>
      </c>
      <c r="I841" s="14">
        <v>7.3048999999999999</v>
      </c>
    </row>
    <row r="842" spans="1:9" ht="13.5" thickBot="1" x14ac:dyDescent="0.25">
      <c r="A842" s="2" t="s">
        <v>688</v>
      </c>
      <c r="B842" s="16" t="s">
        <v>25</v>
      </c>
      <c r="C842" s="17" t="s">
        <v>23</v>
      </c>
      <c r="D842" s="18">
        <v>4.5095999999999998</v>
      </c>
      <c r="E842" s="19">
        <v>4.1289999999999996</v>
      </c>
      <c r="F842" s="19">
        <v>1.366E-2</v>
      </c>
      <c r="G842" s="19">
        <v>0.13127</v>
      </c>
      <c r="H842" s="19">
        <v>2.8955000000000001E-3</v>
      </c>
      <c r="I842" s="20">
        <v>0.23277</v>
      </c>
    </row>
    <row r="843" spans="1:9" x14ac:dyDescent="0.2">
      <c r="A843" s="2" t="s">
        <v>689</v>
      </c>
      <c r="B843" s="21" t="s">
        <v>26</v>
      </c>
      <c r="C843" s="7" t="s">
        <v>20</v>
      </c>
      <c r="D843" s="22">
        <v>4.7625000000000001E-2</v>
      </c>
      <c r="E843" s="6">
        <v>4.5442000000000003E-2</v>
      </c>
      <c r="F843" s="6">
        <v>6.2796E-6</v>
      </c>
      <c r="G843" s="6">
        <v>1.3703999999999999E-3</v>
      </c>
      <c r="H843" s="6">
        <v>5.7470999999999998E-4</v>
      </c>
      <c r="I843" s="23">
        <v>2.3138E-4</v>
      </c>
    </row>
    <row r="844" spans="1:9" x14ac:dyDescent="0.2">
      <c r="A844" s="2" t="s">
        <v>690</v>
      </c>
      <c r="B844" s="21" t="s">
        <v>27</v>
      </c>
      <c r="C844" s="8" t="s">
        <v>20</v>
      </c>
      <c r="D844" s="13">
        <v>0</v>
      </c>
      <c r="E844" s="3">
        <v>0</v>
      </c>
      <c r="F844" s="3">
        <v>0</v>
      </c>
      <c r="G844" s="3">
        <v>0</v>
      </c>
      <c r="H844" s="3">
        <v>0</v>
      </c>
      <c r="I844" s="14">
        <v>0</v>
      </c>
    </row>
    <row r="845" spans="1:9" x14ac:dyDescent="0.2">
      <c r="A845" s="2" t="s">
        <v>691</v>
      </c>
      <c r="B845" s="21" t="s">
        <v>28</v>
      </c>
      <c r="C845" s="8" t="s">
        <v>20</v>
      </c>
      <c r="D845" s="13">
        <v>4.7625000000000001E-2</v>
      </c>
      <c r="E845" s="3">
        <v>4.5442000000000003E-2</v>
      </c>
      <c r="F845" s="3">
        <v>6.2796E-6</v>
      </c>
      <c r="G845" s="3">
        <v>1.3703999999999999E-3</v>
      </c>
      <c r="H845" s="3">
        <v>5.7470999999999998E-4</v>
      </c>
      <c r="I845" s="14">
        <v>2.3138E-4</v>
      </c>
    </row>
    <row r="846" spans="1:9" x14ac:dyDescent="0.2">
      <c r="A846" s="2" t="s">
        <v>692</v>
      </c>
      <c r="B846" s="21" t="s">
        <v>29</v>
      </c>
      <c r="C846" s="8" t="s">
        <v>20</v>
      </c>
      <c r="D846" s="13">
        <v>1.0283</v>
      </c>
      <c r="E846" s="3">
        <v>0.95323999999999998</v>
      </c>
      <c r="F846" s="3">
        <v>4.7057000000000002E-3</v>
      </c>
      <c r="G846" s="3">
        <v>2.9737E-2</v>
      </c>
      <c r="H846" s="3">
        <v>7.3524999999999997E-3</v>
      </c>
      <c r="I846" s="14">
        <v>3.3260999999999999E-2</v>
      </c>
    </row>
    <row r="847" spans="1:9" x14ac:dyDescent="0.2">
      <c r="A847" s="2" t="s">
        <v>693</v>
      </c>
      <c r="B847" s="21" t="s">
        <v>30</v>
      </c>
      <c r="C847" s="8" t="s">
        <v>20</v>
      </c>
      <c r="D847" s="13">
        <v>0.29692000000000002</v>
      </c>
      <c r="E847" s="3">
        <v>0.28827000000000003</v>
      </c>
      <c r="F847" s="3">
        <v>0</v>
      </c>
      <c r="G847" s="3">
        <v>8.6479999999999994E-3</v>
      </c>
      <c r="H847" s="3">
        <v>0</v>
      </c>
      <c r="I847" s="14">
        <v>0</v>
      </c>
    </row>
    <row r="848" spans="1:9" x14ac:dyDescent="0.2">
      <c r="A848" s="2" t="s">
        <v>694</v>
      </c>
      <c r="B848" s="21" t="s">
        <v>31</v>
      </c>
      <c r="C848" s="8" t="s">
        <v>20</v>
      </c>
      <c r="D848" s="13">
        <v>1.3251999999999999</v>
      </c>
      <c r="E848" s="3">
        <v>1.2415</v>
      </c>
      <c r="F848" s="3">
        <v>4.7057000000000002E-3</v>
      </c>
      <c r="G848" s="3">
        <v>3.8385000000000002E-2</v>
      </c>
      <c r="H848" s="3">
        <v>7.3524999999999997E-3</v>
      </c>
      <c r="I848" s="14">
        <v>3.3260999999999999E-2</v>
      </c>
    </row>
    <row r="849" spans="1:9" x14ac:dyDescent="0.2">
      <c r="A849" s="2" t="s">
        <v>695</v>
      </c>
      <c r="B849" s="21" t="s">
        <v>32</v>
      </c>
      <c r="C849" s="8" t="s">
        <v>33</v>
      </c>
      <c r="D849" s="13">
        <v>0</v>
      </c>
      <c r="E849" s="3">
        <v>0</v>
      </c>
      <c r="F849" s="3">
        <v>0</v>
      </c>
      <c r="G849" s="3">
        <v>0</v>
      </c>
      <c r="H849" s="3">
        <v>0</v>
      </c>
      <c r="I849" s="14">
        <v>0</v>
      </c>
    </row>
    <row r="850" spans="1:9" x14ac:dyDescent="0.2">
      <c r="A850" s="2" t="s">
        <v>696</v>
      </c>
      <c r="B850" s="21" t="s">
        <v>34</v>
      </c>
      <c r="C850" s="8" t="s">
        <v>20</v>
      </c>
      <c r="D850" s="13">
        <v>0</v>
      </c>
      <c r="E850" s="3">
        <v>0</v>
      </c>
      <c r="F850" s="3">
        <v>0</v>
      </c>
      <c r="G850" s="3">
        <v>0</v>
      </c>
      <c r="H850" s="3">
        <v>0</v>
      </c>
      <c r="I850" s="14">
        <v>0</v>
      </c>
    </row>
    <row r="851" spans="1:9" x14ac:dyDescent="0.2">
      <c r="A851" s="2" t="s">
        <v>697</v>
      </c>
      <c r="B851" s="21" t="s">
        <v>35</v>
      </c>
      <c r="C851" s="8" t="s">
        <v>20</v>
      </c>
      <c r="D851" s="13">
        <v>0</v>
      </c>
      <c r="E851" s="3">
        <v>0</v>
      </c>
      <c r="F851" s="3">
        <v>0</v>
      </c>
      <c r="G851" s="3">
        <v>0</v>
      </c>
      <c r="H851" s="3">
        <v>0</v>
      </c>
      <c r="I851" s="14">
        <v>0</v>
      </c>
    </row>
    <row r="852" spans="1:9" x14ac:dyDescent="0.2">
      <c r="A852" s="2" t="s">
        <v>698</v>
      </c>
      <c r="B852" s="21" t="s">
        <v>36</v>
      </c>
      <c r="C852" s="8" t="s">
        <v>33</v>
      </c>
      <c r="D852" s="13">
        <v>1.0517E-2</v>
      </c>
      <c r="E852" s="3">
        <v>3.4312000000000001E-3</v>
      </c>
      <c r="F852" s="3">
        <v>0</v>
      </c>
      <c r="G852" s="3">
        <v>3.0646999999999998E-4</v>
      </c>
      <c r="H852" s="3">
        <v>1.6383999999999999E-7</v>
      </c>
      <c r="I852" s="14">
        <v>6.7794999999999999E-3</v>
      </c>
    </row>
    <row r="853" spans="1:9" x14ac:dyDescent="0.2">
      <c r="A853" s="2" t="s">
        <v>699</v>
      </c>
      <c r="B853" s="21" t="s">
        <v>37</v>
      </c>
      <c r="C853" s="8" t="s">
        <v>33</v>
      </c>
      <c r="D853" s="13">
        <v>2.8823999999999999E-2</v>
      </c>
      <c r="E853" s="3">
        <v>2.0254999999999999E-2</v>
      </c>
      <c r="F853" s="3">
        <v>1.1841000000000001E-5</v>
      </c>
      <c r="G853" s="3">
        <v>8.3452999999999999E-4</v>
      </c>
      <c r="H853" s="3">
        <v>1.7775000000000001E-4</v>
      </c>
      <c r="I853" s="14">
        <v>7.5449000000000002E-3</v>
      </c>
    </row>
    <row r="854" spans="1:9" x14ac:dyDescent="0.2">
      <c r="A854" s="2" t="s">
        <v>700</v>
      </c>
      <c r="B854" s="21" t="s">
        <v>38</v>
      </c>
      <c r="C854" s="8" t="s">
        <v>33</v>
      </c>
      <c r="D854" s="13">
        <v>2.0663999999999999E-4</v>
      </c>
      <c r="E854" s="3">
        <v>1.9767E-4</v>
      </c>
      <c r="F854" s="3">
        <v>8.4331999999999994E-9</v>
      </c>
      <c r="G854" s="3">
        <v>5.9421999999999996E-6</v>
      </c>
      <c r="H854" s="3">
        <v>2.6234000000000002E-6</v>
      </c>
      <c r="I854" s="14">
        <v>3.9593999999999998E-7</v>
      </c>
    </row>
    <row r="855" spans="1:9" x14ac:dyDescent="0.2">
      <c r="A855" s="2" t="s">
        <v>701</v>
      </c>
      <c r="B855" s="21" t="s">
        <v>39</v>
      </c>
      <c r="C855" s="8" t="s">
        <v>33</v>
      </c>
      <c r="D855" s="13">
        <v>0</v>
      </c>
      <c r="E855" s="3">
        <v>0</v>
      </c>
      <c r="F855" s="3">
        <v>0</v>
      </c>
      <c r="G855" s="3">
        <v>0</v>
      </c>
      <c r="H855" s="3">
        <v>0</v>
      </c>
      <c r="I855" s="14">
        <v>0</v>
      </c>
    </row>
    <row r="856" spans="1:9" x14ac:dyDescent="0.2">
      <c r="A856" s="2" t="s">
        <v>702</v>
      </c>
      <c r="B856" s="21" t="s">
        <v>40</v>
      </c>
      <c r="C856" s="8" t="s">
        <v>33</v>
      </c>
      <c r="D856" s="13">
        <v>0</v>
      </c>
      <c r="E856" s="3">
        <v>0</v>
      </c>
      <c r="F856" s="3">
        <v>0</v>
      </c>
      <c r="G856" s="3">
        <v>0</v>
      </c>
      <c r="H856" s="3">
        <v>0</v>
      </c>
      <c r="I856" s="14">
        <v>0</v>
      </c>
    </row>
    <row r="857" spans="1:9" x14ac:dyDescent="0.2">
      <c r="A857" s="2" t="s">
        <v>703</v>
      </c>
      <c r="B857" s="21" t="s">
        <v>41</v>
      </c>
      <c r="C857" s="8" t="s">
        <v>33</v>
      </c>
      <c r="D857" s="13">
        <v>0</v>
      </c>
      <c r="E857" s="3">
        <v>0</v>
      </c>
      <c r="F857" s="3">
        <v>0</v>
      </c>
      <c r="G857" s="3">
        <v>0</v>
      </c>
      <c r="H857" s="3">
        <v>0</v>
      </c>
      <c r="I857" s="14">
        <v>0</v>
      </c>
    </row>
    <row r="858" spans="1:9" x14ac:dyDescent="0.2">
      <c r="A858" s="2" t="s">
        <v>704</v>
      </c>
      <c r="B858" s="21" t="s">
        <v>42</v>
      </c>
      <c r="C858" s="24" t="s">
        <v>20</v>
      </c>
      <c r="D858" s="13">
        <v>0</v>
      </c>
      <c r="E858" s="3">
        <v>0</v>
      </c>
      <c r="F858" s="3">
        <v>0</v>
      </c>
      <c r="G858" s="3">
        <v>0</v>
      </c>
      <c r="H858" s="3">
        <v>0</v>
      </c>
      <c r="I858" s="14">
        <v>0</v>
      </c>
    </row>
  </sheetData>
  <mergeCells count="23">
    <mergeCell ref="D830:I830"/>
    <mergeCell ref="D650:I650"/>
    <mergeCell ref="D680:I680"/>
    <mergeCell ref="D710:I710"/>
    <mergeCell ref="D740:I740"/>
    <mergeCell ref="D770:I770"/>
    <mergeCell ref="D800:I800"/>
    <mergeCell ref="D170:I170"/>
    <mergeCell ref="D200:I200"/>
    <mergeCell ref="D230:I230"/>
    <mergeCell ref="D260:I260"/>
    <mergeCell ref="D620:I620"/>
    <mergeCell ref="D290:I290"/>
    <mergeCell ref="D320:I320"/>
    <mergeCell ref="D350:I350"/>
    <mergeCell ref="D380:I380"/>
    <mergeCell ref="D410:I410"/>
    <mergeCell ref="D440:I440"/>
    <mergeCell ref="D470:I470"/>
    <mergeCell ref="D500:I500"/>
    <mergeCell ref="D530:I530"/>
    <mergeCell ref="D560:I560"/>
    <mergeCell ref="D590:I59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workbookViewId="0"/>
  </sheetViews>
  <sheetFormatPr baseColWidth="10" defaultRowHeight="12.75" x14ac:dyDescent="0.2"/>
  <cols>
    <col min="1" max="4" width="12.28515625" customWidth="1"/>
    <col min="5" max="9" width="15" customWidth="1"/>
  </cols>
  <sheetData>
    <row r="1" spans="1:11" ht="13.5" thickBot="1" x14ac:dyDescent="0.25">
      <c r="A1" t="s">
        <v>750</v>
      </c>
    </row>
    <row r="2" spans="1:11" ht="37.5" thickBot="1" x14ac:dyDescent="0.25">
      <c r="A2" s="77" t="s">
        <v>708</v>
      </c>
      <c r="B2" s="77" t="s">
        <v>709</v>
      </c>
      <c r="C2" s="77" t="s">
        <v>50</v>
      </c>
      <c r="D2" s="77" t="s">
        <v>710</v>
      </c>
      <c r="E2" s="77" t="s">
        <v>724</v>
      </c>
      <c r="F2" s="77" t="s">
        <v>725</v>
      </c>
      <c r="G2" s="77" t="s">
        <v>726</v>
      </c>
      <c r="H2" s="77" t="s">
        <v>727</v>
      </c>
      <c r="I2" s="77" t="s">
        <v>732</v>
      </c>
    </row>
    <row r="3" spans="1:11" ht="13.5" thickBot="1" x14ac:dyDescent="0.25">
      <c r="A3" s="78" t="s">
        <v>711</v>
      </c>
      <c r="B3" s="78" t="s">
        <v>52</v>
      </c>
      <c r="C3" s="78" t="s">
        <v>53</v>
      </c>
      <c r="D3" s="78">
        <v>1</v>
      </c>
      <c r="E3" s="78" t="s">
        <v>717</v>
      </c>
      <c r="F3" s="78" t="s">
        <v>54</v>
      </c>
      <c r="G3" s="78" t="s">
        <v>723</v>
      </c>
      <c r="H3" s="78"/>
      <c r="I3" s="78" t="s">
        <v>728</v>
      </c>
    </row>
    <row r="4" spans="1:11" ht="13.5" thickBot="1" x14ac:dyDescent="0.25">
      <c r="A4" s="79" t="s">
        <v>712</v>
      </c>
      <c r="B4" s="79" t="s">
        <v>52</v>
      </c>
      <c r="C4" s="79" t="s">
        <v>55</v>
      </c>
      <c r="D4" s="79">
        <v>1</v>
      </c>
      <c r="E4" s="79" t="s">
        <v>718</v>
      </c>
      <c r="F4" s="79" t="s">
        <v>56</v>
      </c>
      <c r="G4" s="79" t="s">
        <v>736</v>
      </c>
      <c r="H4" s="79" t="s">
        <v>729</v>
      </c>
      <c r="I4" s="79" t="s">
        <v>741</v>
      </c>
    </row>
    <row r="5" spans="1:11" ht="13.5" thickBot="1" x14ac:dyDescent="0.25">
      <c r="A5" s="78" t="s">
        <v>713</v>
      </c>
      <c r="B5" s="78" t="s">
        <v>52</v>
      </c>
      <c r="C5" s="78" t="s">
        <v>57</v>
      </c>
      <c r="D5" s="78">
        <v>1</v>
      </c>
      <c r="E5" s="78" t="s">
        <v>719</v>
      </c>
      <c r="F5" s="78" t="s">
        <v>58</v>
      </c>
      <c r="G5" s="78" t="s">
        <v>737</v>
      </c>
      <c r="H5" s="78"/>
      <c r="I5" s="78" t="s">
        <v>742</v>
      </c>
    </row>
    <row r="6" spans="1:11" ht="13.5" thickBot="1" x14ac:dyDescent="0.25">
      <c r="A6" s="79" t="s">
        <v>714</v>
      </c>
      <c r="B6" s="79" t="s">
        <v>52</v>
      </c>
      <c r="C6" s="79" t="s">
        <v>59</v>
      </c>
      <c r="D6" s="79">
        <v>1</v>
      </c>
      <c r="E6" s="79" t="s">
        <v>720</v>
      </c>
      <c r="F6" s="79" t="s">
        <v>60</v>
      </c>
      <c r="G6" s="79" t="s">
        <v>738</v>
      </c>
      <c r="H6" s="79" t="s">
        <v>730</v>
      </c>
      <c r="I6" s="79" t="s">
        <v>743</v>
      </c>
    </row>
    <row r="7" spans="1:11" ht="13.5" thickBot="1" x14ac:dyDescent="0.25">
      <c r="A7" s="78" t="s">
        <v>715</v>
      </c>
      <c r="B7" s="78" t="s">
        <v>61</v>
      </c>
      <c r="C7" s="78" t="s">
        <v>57</v>
      </c>
      <c r="D7" s="78">
        <v>2</v>
      </c>
      <c r="E7" s="78" t="s">
        <v>721</v>
      </c>
      <c r="F7" s="78" t="s">
        <v>62</v>
      </c>
      <c r="G7" s="78" t="s">
        <v>739</v>
      </c>
      <c r="H7" s="78"/>
      <c r="I7" s="78" t="s">
        <v>744</v>
      </c>
    </row>
    <row r="8" spans="1:11" ht="13.5" thickBot="1" x14ac:dyDescent="0.25">
      <c r="A8" s="79" t="s">
        <v>716</v>
      </c>
      <c r="B8" s="79" t="s">
        <v>61</v>
      </c>
      <c r="C8" s="79" t="s">
        <v>59</v>
      </c>
      <c r="D8" s="79">
        <v>2</v>
      </c>
      <c r="E8" s="79" t="s">
        <v>722</v>
      </c>
      <c r="F8" s="79" t="s">
        <v>63</v>
      </c>
      <c r="G8" s="79" t="s">
        <v>740</v>
      </c>
      <c r="H8" s="79" t="s">
        <v>731</v>
      </c>
      <c r="I8" s="79" t="s">
        <v>745</v>
      </c>
    </row>
    <row r="9" spans="1:11" ht="13.5" thickBot="1" x14ac:dyDescent="0.25">
      <c r="A9" s="78" t="s">
        <v>716</v>
      </c>
      <c r="B9" s="78" t="s">
        <v>64</v>
      </c>
      <c r="C9" s="78" t="s">
        <v>65</v>
      </c>
      <c r="D9" s="78">
        <v>1</v>
      </c>
      <c r="E9" s="78" t="s">
        <v>747</v>
      </c>
      <c r="F9" s="78" t="s">
        <v>66</v>
      </c>
      <c r="G9" s="78" t="s">
        <v>748</v>
      </c>
      <c r="H9" s="78"/>
      <c r="I9" s="78" t="s">
        <v>749</v>
      </c>
    </row>
    <row r="10" spans="1:11" ht="13.5" thickBot="1" x14ac:dyDescent="0.25">
      <c r="A10" s="79" t="s">
        <v>733</v>
      </c>
      <c r="B10" s="79" t="s">
        <v>67</v>
      </c>
      <c r="C10" s="80">
        <v>120734</v>
      </c>
      <c r="D10" s="79">
        <v>4</v>
      </c>
      <c r="E10" s="79" t="s">
        <v>734</v>
      </c>
      <c r="F10" s="79" t="s">
        <v>68</v>
      </c>
      <c r="G10" s="79" t="s">
        <v>735</v>
      </c>
      <c r="H10" s="81"/>
      <c r="I10" s="79" t="s">
        <v>746</v>
      </c>
    </row>
    <row r="12" spans="1:11" ht="13.5" thickBot="1" x14ac:dyDescent="0.25">
      <c r="A12" t="s">
        <v>751</v>
      </c>
      <c r="K12" s="76"/>
    </row>
    <row r="13" spans="1:11" ht="37.5" thickBot="1" x14ac:dyDescent="0.25">
      <c r="A13" s="77" t="s">
        <v>708</v>
      </c>
      <c r="B13" s="77" t="s">
        <v>709</v>
      </c>
      <c r="C13" s="77" t="s">
        <v>50</v>
      </c>
      <c r="D13" s="77" t="s">
        <v>710</v>
      </c>
      <c r="E13" s="77" t="s">
        <v>724</v>
      </c>
      <c r="F13" s="77" t="s">
        <v>725</v>
      </c>
      <c r="G13" s="77" t="s">
        <v>726</v>
      </c>
      <c r="H13" s="77" t="s">
        <v>727</v>
      </c>
      <c r="I13" s="77" t="s">
        <v>732</v>
      </c>
    </row>
    <row r="14" spans="1:11" ht="13.5" thickBot="1" x14ac:dyDescent="0.25">
      <c r="A14" s="78" t="s">
        <v>711</v>
      </c>
      <c r="B14" s="78" t="s">
        <v>78</v>
      </c>
      <c r="C14" s="78" t="s">
        <v>53</v>
      </c>
      <c r="D14" s="78">
        <v>1</v>
      </c>
      <c r="E14" s="78" t="s">
        <v>752</v>
      </c>
      <c r="F14" s="78" t="s">
        <v>79</v>
      </c>
      <c r="G14" s="78" t="s">
        <v>759</v>
      </c>
      <c r="H14" s="78"/>
      <c r="I14" s="78" t="s">
        <v>761</v>
      </c>
    </row>
    <row r="15" spans="1:11" ht="13.5" thickBot="1" x14ac:dyDescent="0.25">
      <c r="A15" s="79" t="s">
        <v>712</v>
      </c>
      <c r="B15" s="79" t="s">
        <v>78</v>
      </c>
      <c r="C15" s="79" t="s">
        <v>55</v>
      </c>
      <c r="D15" s="79">
        <v>1</v>
      </c>
      <c r="E15" s="79" t="s">
        <v>753</v>
      </c>
      <c r="F15" s="79" t="s">
        <v>80</v>
      </c>
      <c r="G15" s="79" t="s">
        <v>760</v>
      </c>
      <c r="H15" s="79"/>
      <c r="I15" s="79" t="s">
        <v>762</v>
      </c>
    </row>
    <row r="16" spans="1:11" ht="13.5" thickBot="1" x14ac:dyDescent="0.25">
      <c r="A16" s="78" t="s">
        <v>713</v>
      </c>
      <c r="B16" s="78" t="s">
        <v>78</v>
      </c>
      <c r="C16" s="78" t="s">
        <v>57</v>
      </c>
      <c r="D16" s="78">
        <v>1</v>
      </c>
      <c r="E16" s="78" t="s">
        <v>754</v>
      </c>
      <c r="F16" s="78" t="s">
        <v>81</v>
      </c>
      <c r="G16" s="78" t="s">
        <v>763</v>
      </c>
      <c r="H16" s="78"/>
      <c r="I16" s="78" t="s">
        <v>764</v>
      </c>
    </row>
    <row r="17" spans="1:9" ht="13.5" thickBot="1" x14ac:dyDescent="0.25">
      <c r="A17" s="79" t="s">
        <v>714</v>
      </c>
      <c r="B17" s="79" t="s">
        <v>78</v>
      </c>
      <c r="C17" s="79" t="s">
        <v>59</v>
      </c>
      <c r="D17" s="79">
        <v>1</v>
      </c>
      <c r="E17" s="79" t="s">
        <v>755</v>
      </c>
      <c r="F17" s="79" t="s">
        <v>82</v>
      </c>
      <c r="G17" s="79" t="s">
        <v>765</v>
      </c>
      <c r="H17" s="79"/>
      <c r="I17" s="79" t="s">
        <v>766</v>
      </c>
    </row>
    <row r="18" spans="1:9" ht="13.5" thickBot="1" x14ac:dyDescent="0.25">
      <c r="A18" s="78" t="s">
        <v>715</v>
      </c>
      <c r="B18" s="78" t="s">
        <v>83</v>
      </c>
      <c r="C18" s="78" t="s">
        <v>57</v>
      </c>
      <c r="D18" s="78">
        <v>2</v>
      </c>
      <c r="E18" s="78" t="s">
        <v>756</v>
      </c>
      <c r="F18" s="78" t="s">
        <v>758</v>
      </c>
      <c r="G18" s="78" t="s">
        <v>767</v>
      </c>
      <c r="H18" s="78"/>
      <c r="I18" s="78" t="s">
        <v>768</v>
      </c>
    </row>
    <row r="19" spans="1:9" ht="13.5" thickBot="1" x14ac:dyDescent="0.25">
      <c r="A19" s="79" t="s">
        <v>716</v>
      </c>
      <c r="B19" s="79" t="s">
        <v>83</v>
      </c>
      <c r="C19" s="79" t="s">
        <v>59</v>
      </c>
      <c r="D19" s="79">
        <v>2</v>
      </c>
      <c r="E19" s="79" t="s">
        <v>757</v>
      </c>
      <c r="F19" s="79" t="s">
        <v>84</v>
      </c>
      <c r="G19" s="79" t="s">
        <v>769</v>
      </c>
      <c r="H19" s="79"/>
      <c r="I19" s="79" t="s">
        <v>770</v>
      </c>
    </row>
    <row r="20" spans="1:9" ht="13.5" thickBot="1" x14ac:dyDescent="0.25">
      <c r="A20" s="78" t="s">
        <v>733</v>
      </c>
      <c r="B20" s="78" t="s">
        <v>85</v>
      </c>
      <c r="C20" s="82">
        <v>120734</v>
      </c>
      <c r="D20" s="78">
        <v>4</v>
      </c>
      <c r="E20" s="78" t="s">
        <v>771</v>
      </c>
      <c r="F20" s="78" t="s">
        <v>86</v>
      </c>
      <c r="G20" s="78" t="s">
        <v>772</v>
      </c>
      <c r="H20" s="78"/>
      <c r="I20" s="78" t="s">
        <v>773</v>
      </c>
    </row>
    <row r="22" spans="1:9" ht="13.5" thickBot="1" x14ac:dyDescent="0.25">
      <c r="A22" t="s">
        <v>774</v>
      </c>
    </row>
    <row r="23" spans="1:9" ht="37.5" thickBot="1" x14ac:dyDescent="0.25">
      <c r="A23" s="77" t="s">
        <v>708</v>
      </c>
      <c r="B23" s="77" t="s">
        <v>709</v>
      </c>
      <c r="C23" s="77" t="s">
        <v>50</v>
      </c>
      <c r="D23" s="77" t="s">
        <v>710</v>
      </c>
      <c r="E23" s="77" t="s">
        <v>724</v>
      </c>
      <c r="F23" s="77" t="s">
        <v>725</v>
      </c>
      <c r="G23" s="77" t="s">
        <v>726</v>
      </c>
      <c r="H23" s="77" t="s">
        <v>727</v>
      </c>
      <c r="I23" s="77" t="s">
        <v>732</v>
      </c>
    </row>
    <row r="24" spans="1:9" ht="13.5" thickBot="1" x14ac:dyDescent="0.25">
      <c r="A24" s="78" t="s">
        <v>711</v>
      </c>
      <c r="B24" s="78" t="s">
        <v>96</v>
      </c>
      <c r="C24" s="78" t="s">
        <v>53</v>
      </c>
      <c r="D24" s="78">
        <v>1</v>
      </c>
      <c r="E24" s="78" t="s">
        <v>775</v>
      </c>
      <c r="F24" s="78" t="s">
        <v>97</v>
      </c>
      <c r="G24" s="78" t="s">
        <v>777</v>
      </c>
      <c r="H24" s="78"/>
      <c r="I24" s="78" t="s">
        <v>779</v>
      </c>
    </row>
    <row r="25" spans="1:9" ht="13.5" thickBot="1" x14ac:dyDescent="0.25">
      <c r="A25" s="79" t="s">
        <v>712</v>
      </c>
      <c r="B25" s="79" t="s">
        <v>96</v>
      </c>
      <c r="C25" s="79" t="s">
        <v>55</v>
      </c>
      <c r="D25" s="79">
        <v>1</v>
      </c>
      <c r="E25" s="79" t="s">
        <v>776</v>
      </c>
      <c r="F25" s="79" t="s">
        <v>98</v>
      </c>
      <c r="G25" s="79" t="s">
        <v>778</v>
      </c>
      <c r="H25" s="79"/>
      <c r="I25" s="79" t="s">
        <v>780</v>
      </c>
    </row>
    <row r="26" spans="1:9" ht="13.5" thickBot="1" x14ac:dyDescent="0.25">
      <c r="A26" s="78" t="s">
        <v>713</v>
      </c>
      <c r="B26" s="78" t="s">
        <v>96</v>
      </c>
      <c r="C26" s="78" t="s">
        <v>57</v>
      </c>
      <c r="D26" s="78">
        <v>1</v>
      </c>
      <c r="E26" s="78" t="s">
        <v>781</v>
      </c>
      <c r="F26" s="78" t="s">
        <v>99</v>
      </c>
      <c r="G26" s="78" t="s">
        <v>782</v>
      </c>
      <c r="H26" s="78"/>
      <c r="I26" s="78" t="s">
        <v>783</v>
      </c>
    </row>
    <row r="27" spans="1:9" ht="13.5" thickBot="1" x14ac:dyDescent="0.25">
      <c r="A27" s="79" t="s">
        <v>714</v>
      </c>
      <c r="B27" s="79" t="s">
        <v>96</v>
      </c>
      <c r="C27" s="79" t="s">
        <v>59</v>
      </c>
      <c r="D27" s="79">
        <v>1</v>
      </c>
      <c r="E27" s="79" t="s">
        <v>784</v>
      </c>
      <c r="F27" s="79" t="s">
        <v>100</v>
      </c>
      <c r="G27" s="79" t="s">
        <v>785</v>
      </c>
      <c r="H27" s="79"/>
      <c r="I27" s="79" t="s">
        <v>786</v>
      </c>
    </row>
    <row r="28" spans="1:9" ht="13.5" thickBot="1" x14ac:dyDescent="0.25">
      <c r="A28" s="78" t="s">
        <v>715</v>
      </c>
      <c r="B28" s="78" t="s">
        <v>101</v>
      </c>
      <c r="C28" s="113" t="s">
        <v>57</v>
      </c>
      <c r="D28" s="78">
        <v>1</v>
      </c>
      <c r="E28" s="78" t="s">
        <v>787</v>
      </c>
      <c r="F28" s="78" t="s">
        <v>788</v>
      </c>
      <c r="G28" s="78" t="s">
        <v>789</v>
      </c>
      <c r="H28" s="78"/>
      <c r="I28" s="78" t="s">
        <v>790</v>
      </c>
    </row>
    <row r="29" spans="1:9" ht="13.5" thickBot="1" x14ac:dyDescent="0.25">
      <c r="A29" s="78" t="s">
        <v>716</v>
      </c>
      <c r="B29" s="78" t="s">
        <v>101</v>
      </c>
      <c r="C29" s="78" t="s">
        <v>65</v>
      </c>
      <c r="D29" s="78">
        <v>1</v>
      </c>
      <c r="E29" s="78" t="s">
        <v>791</v>
      </c>
      <c r="F29" s="78" t="s">
        <v>102</v>
      </c>
      <c r="G29" s="78" t="s">
        <v>792</v>
      </c>
      <c r="H29" s="78"/>
      <c r="I29" s="78" t="s">
        <v>793</v>
      </c>
    </row>
    <row r="31" spans="1:9" ht="13.5" thickBot="1" x14ac:dyDescent="0.25">
      <c r="A31" t="s">
        <v>794</v>
      </c>
    </row>
    <row r="32" spans="1:9" ht="37.5" thickBot="1" x14ac:dyDescent="0.25">
      <c r="A32" s="77" t="s">
        <v>708</v>
      </c>
      <c r="B32" s="77" t="s">
        <v>709</v>
      </c>
      <c r="C32" s="77" t="s">
        <v>50</v>
      </c>
      <c r="D32" s="77" t="s">
        <v>710</v>
      </c>
      <c r="E32" s="77" t="s">
        <v>724</v>
      </c>
      <c r="F32" s="77" t="s">
        <v>725</v>
      </c>
      <c r="G32" s="77" t="s">
        <v>726</v>
      </c>
      <c r="H32" s="77" t="s">
        <v>727</v>
      </c>
      <c r="I32" s="77" t="s">
        <v>732</v>
      </c>
    </row>
    <row r="33" spans="1:9" ht="13.5" thickBot="1" x14ac:dyDescent="0.25">
      <c r="A33" s="78" t="s">
        <v>711</v>
      </c>
      <c r="B33" s="78" t="s">
        <v>69</v>
      </c>
      <c r="C33" s="78" t="s">
        <v>53</v>
      </c>
      <c r="D33" s="78">
        <v>1</v>
      </c>
      <c r="E33" s="78" t="s">
        <v>795</v>
      </c>
      <c r="F33" s="78" t="s">
        <v>70</v>
      </c>
      <c r="G33" s="78" t="s">
        <v>797</v>
      </c>
      <c r="H33" s="78"/>
      <c r="I33" s="78" t="s">
        <v>799</v>
      </c>
    </row>
    <row r="34" spans="1:9" ht="13.5" thickBot="1" x14ac:dyDescent="0.25">
      <c r="A34" s="79" t="s">
        <v>712</v>
      </c>
      <c r="B34" s="79" t="s">
        <v>69</v>
      </c>
      <c r="C34" s="79" t="s">
        <v>55</v>
      </c>
      <c r="D34" s="79">
        <v>1</v>
      </c>
      <c r="E34" s="79" t="s">
        <v>796</v>
      </c>
      <c r="F34" s="79" t="s">
        <v>71</v>
      </c>
      <c r="G34" s="79" t="s">
        <v>798</v>
      </c>
      <c r="H34" s="79"/>
      <c r="I34" s="79" t="s">
        <v>800</v>
      </c>
    </row>
    <row r="35" spans="1:9" ht="13.5" thickBot="1" x14ac:dyDescent="0.25">
      <c r="A35" s="78" t="s">
        <v>713</v>
      </c>
      <c r="B35" s="78" t="s">
        <v>69</v>
      </c>
      <c r="C35" s="78" t="s">
        <v>57</v>
      </c>
      <c r="D35" s="78">
        <v>1</v>
      </c>
      <c r="E35" s="78" t="s">
        <v>801</v>
      </c>
      <c r="F35" s="78" t="s">
        <v>72</v>
      </c>
      <c r="G35" s="78" t="s">
        <v>802</v>
      </c>
      <c r="H35" s="78"/>
      <c r="I35" s="78" t="s">
        <v>803</v>
      </c>
    </row>
    <row r="36" spans="1:9" ht="13.5" thickBot="1" x14ac:dyDescent="0.25">
      <c r="A36" s="79" t="s">
        <v>714</v>
      </c>
      <c r="B36" s="79" t="s">
        <v>69</v>
      </c>
      <c r="C36" s="79" t="s">
        <v>59</v>
      </c>
      <c r="D36" s="79">
        <v>1</v>
      </c>
      <c r="E36" s="79" t="s">
        <v>804</v>
      </c>
      <c r="F36" s="79" t="s">
        <v>73</v>
      </c>
      <c r="G36" s="79" t="s">
        <v>805</v>
      </c>
      <c r="H36" s="79"/>
      <c r="I36" s="79" t="s">
        <v>806</v>
      </c>
    </row>
    <row r="37" spans="1:9" ht="13.5" thickBot="1" x14ac:dyDescent="0.25">
      <c r="A37" s="78" t="s">
        <v>716</v>
      </c>
      <c r="B37" s="78" t="s">
        <v>74</v>
      </c>
      <c r="C37" s="78">
        <v>120734</v>
      </c>
      <c r="D37" s="78">
        <v>2</v>
      </c>
      <c r="E37" s="78" t="s">
        <v>807</v>
      </c>
      <c r="F37" s="78" t="s">
        <v>75</v>
      </c>
      <c r="G37" s="78" t="s">
        <v>809</v>
      </c>
      <c r="H37" s="78"/>
      <c r="I37" s="78" t="s">
        <v>811</v>
      </c>
    </row>
    <row r="38" spans="1:9" ht="13.5" thickBot="1" x14ac:dyDescent="0.25">
      <c r="A38" s="79" t="s">
        <v>733</v>
      </c>
      <c r="B38" s="79" t="s">
        <v>76</v>
      </c>
      <c r="C38" s="79">
        <v>120734</v>
      </c>
      <c r="D38" s="79">
        <v>4</v>
      </c>
      <c r="E38" s="79" t="s">
        <v>808</v>
      </c>
      <c r="F38" s="79" t="s">
        <v>77</v>
      </c>
      <c r="G38" s="79" t="s">
        <v>810</v>
      </c>
      <c r="H38" s="79"/>
      <c r="I38" s="79" t="s">
        <v>812</v>
      </c>
    </row>
    <row r="40" spans="1:9" ht="13.5" thickBot="1" x14ac:dyDescent="0.25">
      <c r="A40" t="s">
        <v>813</v>
      </c>
    </row>
    <row r="41" spans="1:9" ht="37.5" thickBot="1" x14ac:dyDescent="0.25">
      <c r="A41" s="77" t="s">
        <v>708</v>
      </c>
      <c r="B41" s="77" t="s">
        <v>709</v>
      </c>
      <c r="C41" s="77" t="s">
        <v>50</v>
      </c>
      <c r="D41" s="77" t="s">
        <v>710</v>
      </c>
      <c r="E41" s="77" t="s">
        <v>724</v>
      </c>
      <c r="F41" s="77" t="s">
        <v>725</v>
      </c>
      <c r="G41" s="77" t="s">
        <v>726</v>
      </c>
      <c r="H41" s="77" t="s">
        <v>727</v>
      </c>
      <c r="I41" s="77" t="s">
        <v>732</v>
      </c>
    </row>
    <row r="42" spans="1:9" ht="13.5" thickBot="1" x14ac:dyDescent="0.25">
      <c r="A42" s="78" t="s">
        <v>711</v>
      </c>
      <c r="B42" s="78" t="s">
        <v>87</v>
      </c>
      <c r="C42" s="78" t="s">
        <v>53</v>
      </c>
      <c r="D42" s="78">
        <v>1</v>
      </c>
      <c r="E42" s="78" t="s">
        <v>814</v>
      </c>
      <c r="F42" s="78" t="s">
        <v>88</v>
      </c>
      <c r="G42" s="78" t="s">
        <v>817</v>
      </c>
      <c r="H42" s="78"/>
      <c r="I42" s="78" t="s">
        <v>819</v>
      </c>
    </row>
    <row r="43" spans="1:9" ht="13.5" thickBot="1" x14ac:dyDescent="0.25">
      <c r="A43" s="79" t="s">
        <v>712</v>
      </c>
      <c r="B43" s="79" t="s">
        <v>87</v>
      </c>
      <c r="C43" s="79" t="s">
        <v>55</v>
      </c>
      <c r="D43" s="79">
        <v>1</v>
      </c>
      <c r="E43" s="79" t="s">
        <v>816</v>
      </c>
      <c r="F43" s="79" t="s">
        <v>89</v>
      </c>
      <c r="G43" s="79" t="s">
        <v>818</v>
      </c>
      <c r="H43" s="79"/>
      <c r="I43" s="79" t="s">
        <v>820</v>
      </c>
    </row>
    <row r="44" spans="1:9" ht="13.5" thickBot="1" x14ac:dyDescent="0.25">
      <c r="A44" s="78" t="s">
        <v>713</v>
      </c>
      <c r="B44" s="78" t="s">
        <v>87</v>
      </c>
      <c r="C44" s="78" t="s">
        <v>57</v>
      </c>
      <c r="D44" s="78">
        <v>1</v>
      </c>
      <c r="E44" s="78" t="s">
        <v>815</v>
      </c>
      <c r="F44" s="78" t="s">
        <v>90</v>
      </c>
      <c r="G44" s="78" t="s">
        <v>821</v>
      </c>
      <c r="H44" s="78"/>
      <c r="I44" s="78" t="s">
        <v>822</v>
      </c>
    </row>
    <row r="45" spans="1:9" ht="13.5" thickBot="1" x14ac:dyDescent="0.25">
      <c r="A45" s="79" t="s">
        <v>714</v>
      </c>
      <c r="B45" s="79" t="s">
        <v>87</v>
      </c>
      <c r="C45" s="79" t="s">
        <v>59</v>
      </c>
      <c r="D45" s="79">
        <v>1</v>
      </c>
      <c r="E45" s="79" t="s">
        <v>823</v>
      </c>
      <c r="F45" s="79" t="s">
        <v>91</v>
      </c>
      <c r="G45" s="79" t="s">
        <v>824</v>
      </c>
      <c r="H45" s="79"/>
      <c r="I45" s="79" t="s">
        <v>825</v>
      </c>
    </row>
    <row r="46" spans="1:9" ht="13.5" thickBot="1" x14ac:dyDescent="0.25">
      <c r="A46" s="78" t="s">
        <v>716</v>
      </c>
      <c r="B46" s="78" t="s">
        <v>92</v>
      </c>
      <c r="C46" s="78">
        <v>120734</v>
      </c>
      <c r="D46" s="78">
        <v>2</v>
      </c>
      <c r="E46" s="78" t="s">
        <v>826</v>
      </c>
      <c r="F46" s="78" t="s">
        <v>93</v>
      </c>
      <c r="G46" s="78" t="s">
        <v>827</v>
      </c>
      <c r="H46" s="78"/>
      <c r="I46" s="78" t="s">
        <v>828</v>
      </c>
    </row>
    <row r="47" spans="1:9" ht="13.5" thickBot="1" x14ac:dyDescent="0.25">
      <c r="A47" s="79" t="s">
        <v>733</v>
      </c>
      <c r="B47" s="79" t="s">
        <v>94</v>
      </c>
      <c r="C47" s="79">
        <v>120734</v>
      </c>
      <c r="D47" s="79">
        <v>4</v>
      </c>
      <c r="E47" s="79" t="s">
        <v>829</v>
      </c>
      <c r="F47" s="79" t="s">
        <v>95</v>
      </c>
      <c r="G47" s="79" t="s">
        <v>830</v>
      </c>
      <c r="H47" s="79"/>
      <c r="I47" s="79" t="s">
        <v>831</v>
      </c>
    </row>
    <row r="49" spans="1:9" ht="13.5" thickBot="1" x14ac:dyDescent="0.25">
      <c r="A49" t="s">
        <v>832</v>
      </c>
    </row>
    <row r="50" spans="1:9" ht="37.5" thickBot="1" x14ac:dyDescent="0.25">
      <c r="A50" s="77" t="s">
        <v>708</v>
      </c>
      <c r="B50" s="77" t="s">
        <v>709</v>
      </c>
      <c r="C50" s="77" t="s">
        <v>50</v>
      </c>
      <c r="D50" s="77" t="s">
        <v>710</v>
      </c>
      <c r="E50" s="77" t="s">
        <v>724</v>
      </c>
      <c r="F50" s="77" t="s">
        <v>725</v>
      </c>
      <c r="G50" s="77" t="s">
        <v>726</v>
      </c>
      <c r="H50" s="77" t="s">
        <v>727</v>
      </c>
      <c r="I50" s="77" t="s">
        <v>732</v>
      </c>
    </row>
    <row r="51" spans="1:9" ht="13.5" thickBot="1" x14ac:dyDescent="0.25">
      <c r="A51" s="78" t="s">
        <v>711</v>
      </c>
      <c r="B51" s="78" t="s">
        <v>103</v>
      </c>
      <c r="C51" s="78" t="s">
        <v>53</v>
      </c>
      <c r="D51" s="78">
        <v>1</v>
      </c>
      <c r="E51" s="78" t="s">
        <v>833</v>
      </c>
      <c r="F51" s="78" t="s">
        <v>104</v>
      </c>
      <c r="G51" s="78" t="s">
        <v>835</v>
      </c>
      <c r="H51" s="78"/>
      <c r="I51" s="78" t="s">
        <v>837</v>
      </c>
    </row>
    <row r="52" spans="1:9" ht="13.5" thickBot="1" x14ac:dyDescent="0.25">
      <c r="A52" s="79" t="s">
        <v>712</v>
      </c>
      <c r="B52" s="79" t="s">
        <v>103</v>
      </c>
      <c r="C52" s="79" t="s">
        <v>55</v>
      </c>
      <c r="D52" s="79">
        <v>1</v>
      </c>
      <c r="E52" s="79" t="s">
        <v>834</v>
      </c>
      <c r="F52" s="79" t="s">
        <v>105</v>
      </c>
      <c r="G52" s="79" t="s">
        <v>836</v>
      </c>
      <c r="H52" s="79"/>
      <c r="I52" s="79" t="s">
        <v>838</v>
      </c>
    </row>
    <row r="53" spans="1:9" ht="13.5" thickBot="1" x14ac:dyDescent="0.25">
      <c r="A53" s="78" t="s">
        <v>713</v>
      </c>
      <c r="B53" s="78" t="s">
        <v>103</v>
      </c>
      <c r="C53" s="78" t="s">
        <v>57</v>
      </c>
      <c r="D53" s="78">
        <v>1</v>
      </c>
      <c r="E53" s="78" t="s">
        <v>839</v>
      </c>
      <c r="F53" s="78" t="s">
        <v>106</v>
      </c>
      <c r="G53" s="78" t="s">
        <v>840</v>
      </c>
      <c r="H53" s="78"/>
      <c r="I53" s="78" t="s">
        <v>841</v>
      </c>
    </row>
    <row r="54" spans="1:9" ht="13.5" thickBot="1" x14ac:dyDescent="0.25">
      <c r="A54" s="79" t="s">
        <v>714</v>
      </c>
      <c r="B54" s="79" t="s">
        <v>103</v>
      </c>
      <c r="C54" s="79" t="s">
        <v>59</v>
      </c>
      <c r="D54" s="79">
        <v>1</v>
      </c>
      <c r="E54" s="79" t="s">
        <v>842</v>
      </c>
      <c r="F54" s="79" t="s">
        <v>107</v>
      </c>
      <c r="G54" s="79" t="s">
        <v>843</v>
      </c>
      <c r="H54" s="79"/>
      <c r="I54" s="79" t="s">
        <v>844</v>
      </c>
    </row>
    <row r="55" spans="1:9" ht="13.5" thickBot="1" x14ac:dyDescent="0.25">
      <c r="A55" s="78" t="s">
        <v>715</v>
      </c>
      <c r="B55" s="78" t="s">
        <v>108</v>
      </c>
      <c r="C55" s="113" t="s">
        <v>57</v>
      </c>
      <c r="D55" s="78">
        <v>1</v>
      </c>
      <c r="E55" s="78" t="s">
        <v>845</v>
      </c>
      <c r="F55" s="78" t="s">
        <v>846</v>
      </c>
      <c r="G55" s="78" t="s">
        <v>847</v>
      </c>
      <c r="H55" s="78"/>
      <c r="I55" s="78" t="s">
        <v>848</v>
      </c>
    </row>
    <row r="56" spans="1:9" ht="13.5" thickBot="1" x14ac:dyDescent="0.25">
      <c r="A56" s="78" t="s">
        <v>716</v>
      </c>
      <c r="B56" s="78" t="s">
        <v>108</v>
      </c>
      <c r="C56" s="78" t="s">
        <v>65</v>
      </c>
      <c r="D56" s="78">
        <v>1</v>
      </c>
      <c r="E56" s="78" t="s">
        <v>849</v>
      </c>
      <c r="F56" s="78" t="s">
        <v>109</v>
      </c>
      <c r="G56" s="78" t="s">
        <v>850</v>
      </c>
      <c r="H56" s="78"/>
      <c r="I56" s="78" t="s">
        <v>851</v>
      </c>
    </row>
    <row r="58" spans="1:9" ht="13.5" thickBot="1" x14ac:dyDescent="0.25"/>
    <row r="59" spans="1:9" ht="26.25" thickBot="1" x14ac:dyDescent="0.25">
      <c r="A59" s="77" t="s">
        <v>854</v>
      </c>
      <c r="B59" s="77" t="s">
        <v>709</v>
      </c>
      <c r="C59" s="77" t="s">
        <v>51</v>
      </c>
      <c r="D59" s="77" t="s">
        <v>50</v>
      </c>
      <c r="E59" s="77" t="s">
        <v>855</v>
      </c>
    </row>
    <row r="60" spans="1:9" ht="13.5" thickBot="1" x14ac:dyDescent="0.25">
      <c r="A60" s="78" t="s">
        <v>717</v>
      </c>
      <c r="B60" s="78" t="s">
        <v>52</v>
      </c>
      <c r="C60" s="78" t="s">
        <v>711</v>
      </c>
      <c r="D60" s="78" t="s">
        <v>53</v>
      </c>
      <c r="E60" s="78">
        <v>1</v>
      </c>
    </row>
    <row r="61" spans="1:9" ht="13.5" thickBot="1" x14ac:dyDescent="0.25">
      <c r="A61" s="79" t="s">
        <v>718</v>
      </c>
      <c r="B61" s="79" t="s">
        <v>52</v>
      </c>
      <c r="C61" s="79" t="s">
        <v>712</v>
      </c>
      <c r="D61" s="79" t="s">
        <v>55</v>
      </c>
      <c r="E61" s="79">
        <v>1</v>
      </c>
    </row>
    <row r="62" spans="1:9" ht="13.5" thickBot="1" x14ac:dyDescent="0.25">
      <c r="A62" s="78" t="s">
        <v>719</v>
      </c>
      <c r="B62" s="78" t="s">
        <v>52</v>
      </c>
      <c r="C62" s="78" t="s">
        <v>713</v>
      </c>
      <c r="D62" s="78" t="s">
        <v>57</v>
      </c>
      <c r="E62" s="78">
        <v>1</v>
      </c>
    </row>
    <row r="63" spans="1:9" ht="13.5" thickBot="1" x14ac:dyDescent="0.25">
      <c r="A63" s="79" t="s">
        <v>720</v>
      </c>
      <c r="B63" s="79" t="s">
        <v>52</v>
      </c>
      <c r="C63" s="79" t="s">
        <v>714</v>
      </c>
      <c r="D63" s="79" t="s">
        <v>59</v>
      </c>
      <c r="E63" s="79">
        <v>1</v>
      </c>
    </row>
    <row r="64" spans="1:9" ht="13.5" thickBot="1" x14ac:dyDescent="0.25">
      <c r="A64" s="78" t="s">
        <v>721</v>
      </c>
      <c r="B64" s="78" t="s">
        <v>61</v>
      </c>
      <c r="C64" s="78" t="s">
        <v>715</v>
      </c>
      <c r="D64" s="78" t="s">
        <v>57</v>
      </c>
      <c r="E64" s="78">
        <v>2</v>
      </c>
    </row>
    <row r="65" spans="1:5" ht="13.5" thickBot="1" x14ac:dyDescent="0.25">
      <c r="A65" s="79" t="s">
        <v>722</v>
      </c>
      <c r="B65" s="79" t="s">
        <v>61</v>
      </c>
      <c r="C65" s="79" t="s">
        <v>716</v>
      </c>
      <c r="D65" s="79" t="s">
        <v>59</v>
      </c>
      <c r="E65" s="79">
        <v>2</v>
      </c>
    </row>
    <row r="66" spans="1:5" ht="13.5" thickBot="1" x14ac:dyDescent="0.25">
      <c r="A66" s="78" t="s">
        <v>734</v>
      </c>
      <c r="B66" s="78" t="s">
        <v>67</v>
      </c>
      <c r="C66" s="78" t="s">
        <v>733</v>
      </c>
      <c r="D66" s="78">
        <v>120734</v>
      </c>
      <c r="E66" s="78">
        <v>4</v>
      </c>
    </row>
    <row r="67" spans="1:5" ht="13.5" thickBot="1" x14ac:dyDescent="0.25">
      <c r="A67" s="79" t="s">
        <v>54</v>
      </c>
      <c r="B67" s="79" t="s">
        <v>52</v>
      </c>
      <c r="C67" s="79" t="s">
        <v>711</v>
      </c>
      <c r="D67" s="79" t="s">
        <v>53</v>
      </c>
      <c r="E67" s="79">
        <v>1</v>
      </c>
    </row>
    <row r="68" spans="1:5" ht="13.5" thickBot="1" x14ac:dyDescent="0.25">
      <c r="A68" s="78" t="s">
        <v>56</v>
      </c>
      <c r="B68" s="78" t="s">
        <v>52</v>
      </c>
      <c r="C68" s="78" t="s">
        <v>712</v>
      </c>
      <c r="D68" s="78" t="s">
        <v>55</v>
      </c>
      <c r="E68" s="78">
        <v>1</v>
      </c>
    </row>
    <row r="69" spans="1:5" ht="13.5" thickBot="1" x14ac:dyDescent="0.25">
      <c r="A69" s="79" t="s">
        <v>58</v>
      </c>
      <c r="B69" s="79" t="s">
        <v>52</v>
      </c>
      <c r="C69" s="79" t="s">
        <v>713</v>
      </c>
      <c r="D69" s="79" t="s">
        <v>57</v>
      </c>
      <c r="E69" s="79">
        <v>1</v>
      </c>
    </row>
    <row r="70" spans="1:5" ht="13.5" thickBot="1" x14ac:dyDescent="0.25">
      <c r="A70" s="78" t="s">
        <v>60</v>
      </c>
      <c r="B70" s="78" t="s">
        <v>52</v>
      </c>
      <c r="C70" s="78" t="s">
        <v>714</v>
      </c>
      <c r="D70" s="78" t="s">
        <v>59</v>
      </c>
      <c r="E70" s="78">
        <v>1</v>
      </c>
    </row>
    <row r="71" spans="1:5" ht="13.5" thickBot="1" x14ac:dyDescent="0.25">
      <c r="A71" s="79" t="s">
        <v>62</v>
      </c>
      <c r="B71" s="79" t="s">
        <v>61</v>
      </c>
      <c r="C71" s="79" t="s">
        <v>715</v>
      </c>
      <c r="D71" s="79" t="s">
        <v>57</v>
      </c>
      <c r="E71" s="79">
        <v>2</v>
      </c>
    </row>
    <row r="72" spans="1:5" ht="13.5" thickBot="1" x14ac:dyDescent="0.25">
      <c r="A72" s="78" t="s">
        <v>63</v>
      </c>
      <c r="B72" s="78" t="s">
        <v>61</v>
      </c>
      <c r="C72" s="78" t="s">
        <v>716</v>
      </c>
      <c r="D72" s="78" t="s">
        <v>59</v>
      </c>
      <c r="E72" s="78">
        <v>2</v>
      </c>
    </row>
    <row r="73" spans="1:5" ht="13.5" thickBot="1" x14ac:dyDescent="0.25">
      <c r="A73" s="79" t="s">
        <v>68</v>
      </c>
      <c r="B73" s="79" t="s">
        <v>67</v>
      </c>
      <c r="C73" s="79" t="s">
        <v>733</v>
      </c>
      <c r="D73" s="79">
        <v>120734</v>
      </c>
      <c r="E73" s="79">
        <v>4</v>
      </c>
    </row>
    <row r="74" spans="1:5" ht="13.5" thickBot="1" x14ac:dyDescent="0.25">
      <c r="A74" s="78" t="s">
        <v>723</v>
      </c>
      <c r="B74" s="78" t="s">
        <v>52</v>
      </c>
      <c r="C74" s="78" t="s">
        <v>711</v>
      </c>
      <c r="D74" s="78" t="s">
        <v>53</v>
      </c>
      <c r="E74" s="78">
        <v>1</v>
      </c>
    </row>
    <row r="75" spans="1:5" ht="13.5" thickBot="1" x14ac:dyDescent="0.25">
      <c r="A75" s="79" t="s">
        <v>736</v>
      </c>
      <c r="B75" s="79" t="s">
        <v>52</v>
      </c>
      <c r="C75" s="79" t="s">
        <v>712</v>
      </c>
      <c r="D75" s="79" t="s">
        <v>55</v>
      </c>
      <c r="E75" s="79">
        <v>1</v>
      </c>
    </row>
    <row r="76" spans="1:5" ht="13.5" thickBot="1" x14ac:dyDescent="0.25">
      <c r="A76" s="78" t="s">
        <v>737</v>
      </c>
      <c r="B76" s="78" t="s">
        <v>52</v>
      </c>
      <c r="C76" s="78" t="s">
        <v>713</v>
      </c>
      <c r="D76" s="78" t="s">
        <v>57</v>
      </c>
      <c r="E76" s="78">
        <v>1</v>
      </c>
    </row>
    <row r="77" spans="1:5" ht="13.5" thickBot="1" x14ac:dyDescent="0.25">
      <c r="A77" s="79" t="s">
        <v>738</v>
      </c>
      <c r="B77" s="79" t="s">
        <v>52</v>
      </c>
      <c r="C77" s="79" t="s">
        <v>714</v>
      </c>
      <c r="D77" s="79" t="s">
        <v>59</v>
      </c>
      <c r="E77" s="79">
        <v>1</v>
      </c>
    </row>
    <row r="78" spans="1:5" ht="13.5" thickBot="1" x14ac:dyDescent="0.25">
      <c r="A78" s="78" t="s">
        <v>739</v>
      </c>
      <c r="B78" s="78" t="s">
        <v>61</v>
      </c>
      <c r="C78" s="78" t="s">
        <v>715</v>
      </c>
      <c r="D78" s="78" t="s">
        <v>57</v>
      </c>
      <c r="E78" s="78">
        <v>2</v>
      </c>
    </row>
    <row r="79" spans="1:5" ht="13.5" thickBot="1" x14ac:dyDescent="0.25">
      <c r="A79" s="79" t="s">
        <v>740</v>
      </c>
      <c r="B79" s="79" t="s">
        <v>61</v>
      </c>
      <c r="C79" s="79" t="s">
        <v>716</v>
      </c>
      <c r="D79" s="79" t="s">
        <v>59</v>
      </c>
      <c r="E79" s="79">
        <v>2</v>
      </c>
    </row>
    <row r="80" spans="1:5" ht="13.5" thickBot="1" x14ac:dyDescent="0.25">
      <c r="A80" s="78" t="s">
        <v>735</v>
      </c>
      <c r="B80" s="78" t="s">
        <v>67</v>
      </c>
      <c r="C80" s="78" t="s">
        <v>733</v>
      </c>
      <c r="D80" s="78">
        <v>120734</v>
      </c>
      <c r="E80" s="78">
        <v>4</v>
      </c>
    </row>
    <row r="81" spans="1:5" ht="13.5" thickBot="1" x14ac:dyDescent="0.25">
      <c r="A81" s="79" t="s">
        <v>728</v>
      </c>
      <c r="B81" s="79" t="s">
        <v>52</v>
      </c>
      <c r="C81" s="79" t="s">
        <v>711</v>
      </c>
      <c r="D81" s="79" t="s">
        <v>53</v>
      </c>
      <c r="E81" s="79">
        <v>1</v>
      </c>
    </row>
    <row r="82" spans="1:5" ht="13.5" thickBot="1" x14ac:dyDescent="0.25">
      <c r="A82" s="78" t="s">
        <v>741</v>
      </c>
      <c r="B82" s="78" t="s">
        <v>52</v>
      </c>
      <c r="C82" s="78" t="s">
        <v>712</v>
      </c>
      <c r="D82" s="78" t="s">
        <v>55</v>
      </c>
      <c r="E82" s="78">
        <v>1</v>
      </c>
    </row>
    <row r="83" spans="1:5" ht="13.5" thickBot="1" x14ac:dyDescent="0.25">
      <c r="A83" s="79" t="s">
        <v>742</v>
      </c>
      <c r="B83" s="79" t="s">
        <v>52</v>
      </c>
      <c r="C83" s="79" t="s">
        <v>713</v>
      </c>
      <c r="D83" s="79" t="s">
        <v>57</v>
      </c>
      <c r="E83" s="79">
        <v>1</v>
      </c>
    </row>
    <row r="84" spans="1:5" ht="13.5" thickBot="1" x14ac:dyDescent="0.25">
      <c r="A84" s="78" t="s">
        <v>743</v>
      </c>
      <c r="B84" s="78" t="s">
        <v>52</v>
      </c>
      <c r="C84" s="78" t="s">
        <v>714</v>
      </c>
      <c r="D84" s="78" t="s">
        <v>59</v>
      </c>
      <c r="E84" s="78">
        <v>1</v>
      </c>
    </row>
    <row r="85" spans="1:5" ht="13.5" thickBot="1" x14ac:dyDescent="0.25">
      <c r="A85" s="79" t="s">
        <v>744</v>
      </c>
      <c r="B85" s="79" t="s">
        <v>61</v>
      </c>
      <c r="C85" s="79" t="s">
        <v>715</v>
      </c>
      <c r="D85" s="79" t="s">
        <v>57</v>
      </c>
      <c r="E85" s="79">
        <v>2</v>
      </c>
    </row>
    <row r="86" spans="1:5" ht="13.5" thickBot="1" x14ac:dyDescent="0.25">
      <c r="A86" s="78" t="s">
        <v>745</v>
      </c>
      <c r="B86" s="78" t="s">
        <v>61</v>
      </c>
      <c r="C86" s="78" t="s">
        <v>716</v>
      </c>
      <c r="D86" s="78" t="s">
        <v>59</v>
      </c>
      <c r="E86" s="78">
        <v>2</v>
      </c>
    </row>
    <row r="87" spans="1:5" ht="13.5" thickBot="1" x14ac:dyDescent="0.25">
      <c r="A87" s="79" t="s">
        <v>746</v>
      </c>
      <c r="B87" s="79" t="s">
        <v>67</v>
      </c>
      <c r="C87" s="79" t="s">
        <v>733</v>
      </c>
      <c r="D87" s="79">
        <v>120734</v>
      </c>
      <c r="E87" s="79">
        <v>4</v>
      </c>
    </row>
    <row r="88" spans="1:5" ht="13.5" thickBot="1" x14ac:dyDescent="0.25">
      <c r="A88" s="78" t="s">
        <v>795</v>
      </c>
      <c r="B88" s="78" t="s">
        <v>69</v>
      </c>
      <c r="C88" s="78" t="s">
        <v>711</v>
      </c>
      <c r="D88" s="78" t="s">
        <v>53</v>
      </c>
      <c r="E88" s="78">
        <v>1</v>
      </c>
    </row>
    <row r="89" spans="1:5" ht="13.5" thickBot="1" x14ac:dyDescent="0.25">
      <c r="A89" s="79" t="s">
        <v>796</v>
      </c>
      <c r="B89" s="79" t="s">
        <v>69</v>
      </c>
      <c r="C89" s="79" t="s">
        <v>712</v>
      </c>
      <c r="D89" s="79" t="s">
        <v>55</v>
      </c>
      <c r="E89" s="79">
        <v>1</v>
      </c>
    </row>
    <row r="90" spans="1:5" ht="13.5" thickBot="1" x14ac:dyDescent="0.25">
      <c r="A90" s="78" t="s">
        <v>801</v>
      </c>
      <c r="B90" s="78" t="s">
        <v>69</v>
      </c>
      <c r="C90" s="78" t="s">
        <v>713</v>
      </c>
      <c r="D90" s="78" t="s">
        <v>57</v>
      </c>
      <c r="E90" s="78">
        <v>1</v>
      </c>
    </row>
    <row r="91" spans="1:5" ht="13.5" thickBot="1" x14ac:dyDescent="0.25">
      <c r="A91" s="79" t="s">
        <v>804</v>
      </c>
      <c r="B91" s="79" t="s">
        <v>69</v>
      </c>
      <c r="C91" s="79" t="s">
        <v>714</v>
      </c>
      <c r="D91" s="79" t="s">
        <v>59</v>
      </c>
      <c r="E91" s="79">
        <v>1</v>
      </c>
    </row>
    <row r="92" spans="1:5" ht="13.5" thickBot="1" x14ac:dyDescent="0.25">
      <c r="A92" s="78" t="s">
        <v>807</v>
      </c>
      <c r="B92" s="78" t="s">
        <v>74</v>
      </c>
      <c r="C92" s="78" t="s">
        <v>716</v>
      </c>
      <c r="D92" s="78">
        <v>120734</v>
      </c>
      <c r="E92" s="78">
        <v>2</v>
      </c>
    </row>
    <row r="93" spans="1:5" ht="13.5" thickBot="1" x14ac:dyDescent="0.25">
      <c r="A93" s="79" t="s">
        <v>808</v>
      </c>
      <c r="B93" s="79" t="s">
        <v>76</v>
      </c>
      <c r="C93" s="79" t="s">
        <v>733</v>
      </c>
      <c r="D93" s="79">
        <v>120734</v>
      </c>
      <c r="E93" s="79">
        <v>4</v>
      </c>
    </row>
    <row r="94" spans="1:5" ht="13.5" thickBot="1" x14ac:dyDescent="0.25">
      <c r="A94" s="78" t="s">
        <v>70</v>
      </c>
      <c r="B94" s="78" t="s">
        <v>69</v>
      </c>
      <c r="C94" s="78" t="s">
        <v>711</v>
      </c>
      <c r="D94" s="78" t="s">
        <v>53</v>
      </c>
      <c r="E94" s="78">
        <v>1</v>
      </c>
    </row>
    <row r="95" spans="1:5" ht="13.5" thickBot="1" x14ac:dyDescent="0.25">
      <c r="A95" s="79" t="s">
        <v>71</v>
      </c>
      <c r="B95" s="79" t="s">
        <v>69</v>
      </c>
      <c r="C95" s="79" t="s">
        <v>712</v>
      </c>
      <c r="D95" s="79" t="s">
        <v>55</v>
      </c>
      <c r="E95" s="79">
        <v>1</v>
      </c>
    </row>
    <row r="96" spans="1:5" ht="13.5" thickBot="1" x14ac:dyDescent="0.25">
      <c r="A96" s="78" t="s">
        <v>72</v>
      </c>
      <c r="B96" s="78" t="s">
        <v>69</v>
      </c>
      <c r="C96" s="78" t="s">
        <v>713</v>
      </c>
      <c r="D96" s="78" t="s">
        <v>57</v>
      </c>
      <c r="E96" s="78">
        <v>1</v>
      </c>
    </row>
    <row r="97" spans="1:5" ht="13.5" thickBot="1" x14ac:dyDescent="0.25">
      <c r="A97" s="79" t="s">
        <v>73</v>
      </c>
      <c r="B97" s="79" t="s">
        <v>69</v>
      </c>
      <c r="C97" s="79" t="s">
        <v>714</v>
      </c>
      <c r="D97" s="79" t="s">
        <v>59</v>
      </c>
      <c r="E97" s="79">
        <v>1</v>
      </c>
    </row>
    <row r="98" spans="1:5" ht="13.5" thickBot="1" x14ac:dyDescent="0.25">
      <c r="A98" s="78" t="s">
        <v>75</v>
      </c>
      <c r="B98" s="78" t="s">
        <v>74</v>
      </c>
      <c r="C98" s="78" t="s">
        <v>716</v>
      </c>
      <c r="D98" s="78">
        <v>120734</v>
      </c>
      <c r="E98" s="78">
        <v>2</v>
      </c>
    </row>
    <row r="99" spans="1:5" ht="13.5" thickBot="1" x14ac:dyDescent="0.25">
      <c r="A99" s="79" t="s">
        <v>77</v>
      </c>
      <c r="B99" s="79" t="s">
        <v>76</v>
      </c>
      <c r="C99" s="79" t="s">
        <v>733</v>
      </c>
      <c r="D99" s="79">
        <v>120734</v>
      </c>
      <c r="E99" s="79">
        <v>4</v>
      </c>
    </row>
    <row r="100" spans="1:5" ht="13.5" thickBot="1" x14ac:dyDescent="0.25">
      <c r="A100" s="78" t="s">
        <v>797</v>
      </c>
      <c r="B100" s="78" t="s">
        <v>69</v>
      </c>
      <c r="C100" s="78" t="s">
        <v>711</v>
      </c>
      <c r="D100" s="78" t="s">
        <v>53</v>
      </c>
      <c r="E100" s="78">
        <v>1</v>
      </c>
    </row>
    <row r="101" spans="1:5" ht="13.5" thickBot="1" x14ac:dyDescent="0.25">
      <c r="A101" s="79" t="s">
        <v>798</v>
      </c>
      <c r="B101" s="79" t="s">
        <v>69</v>
      </c>
      <c r="C101" s="79" t="s">
        <v>712</v>
      </c>
      <c r="D101" s="79" t="s">
        <v>55</v>
      </c>
      <c r="E101" s="79">
        <v>1</v>
      </c>
    </row>
    <row r="102" spans="1:5" ht="13.5" thickBot="1" x14ac:dyDescent="0.25">
      <c r="A102" s="78" t="s">
        <v>802</v>
      </c>
      <c r="B102" s="78" t="s">
        <v>69</v>
      </c>
      <c r="C102" s="78" t="s">
        <v>713</v>
      </c>
      <c r="D102" s="78" t="s">
        <v>57</v>
      </c>
      <c r="E102" s="78">
        <v>1</v>
      </c>
    </row>
    <row r="103" spans="1:5" ht="13.5" thickBot="1" x14ac:dyDescent="0.25">
      <c r="A103" s="79" t="s">
        <v>805</v>
      </c>
      <c r="B103" s="79" t="s">
        <v>69</v>
      </c>
      <c r="C103" s="79" t="s">
        <v>714</v>
      </c>
      <c r="D103" s="79" t="s">
        <v>59</v>
      </c>
      <c r="E103" s="79">
        <v>1</v>
      </c>
    </row>
    <row r="104" spans="1:5" ht="13.5" thickBot="1" x14ac:dyDescent="0.25">
      <c r="A104" s="78" t="s">
        <v>809</v>
      </c>
      <c r="B104" s="78" t="s">
        <v>74</v>
      </c>
      <c r="C104" s="78" t="s">
        <v>716</v>
      </c>
      <c r="D104" s="78">
        <v>120734</v>
      </c>
      <c r="E104" s="78">
        <v>2</v>
      </c>
    </row>
    <row r="105" spans="1:5" ht="13.5" thickBot="1" x14ac:dyDescent="0.25">
      <c r="A105" s="79" t="s">
        <v>810</v>
      </c>
      <c r="B105" s="79" t="s">
        <v>76</v>
      </c>
      <c r="C105" s="79" t="s">
        <v>733</v>
      </c>
      <c r="D105" s="79">
        <v>120734</v>
      </c>
      <c r="E105" s="79">
        <v>4</v>
      </c>
    </row>
    <row r="106" spans="1:5" ht="13.5" thickBot="1" x14ac:dyDescent="0.25">
      <c r="A106" s="78" t="s">
        <v>799</v>
      </c>
      <c r="B106" s="78" t="s">
        <v>69</v>
      </c>
      <c r="C106" s="78" t="s">
        <v>711</v>
      </c>
      <c r="D106" s="78" t="s">
        <v>53</v>
      </c>
      <c r="E106" s="78">
        <v>1</v>
      </c>
    </row>
    <row r="107" spans="1:5" ht="13.5" thickBot="1" x14ac:dyDescent="0.25">
      <c r="A107" s="79" t="s">
        <v>800</v>
      </c>
      <c r="B107" s="79" t="s">
        <v>69</v>
      </c>
      <c r="C107" s="79" t="s">
        <v>712</v>
      </c>
      <c r="D107" s="79" t="s">
        <v>55</v>
      </c>
      <c r="E107" s="79">
        <v>1</v>
      </c>
    </row>
    <row r="108" spans="1:5" ht="13.5" thickBot="1" x14ac:dyDescent="0.25">
      <c r="A108" s="78" t="s">
        <v>803</v>
      </c>
      <c r="B108" s="78" t="s">
        <v>69</v>
      </c>
      <c r="C108" s="78" t="s">
        <v>713</v>
      </c>
      <c r="D108" s="78" t="s">
        <v>57</v>
      </c>
      <c r="E108" s="78">
        <v>1</v>
      </c>
    </row>
    <row r="109" spans="1:5" ht="13.5" thickBot="1" x14ac:dyDescent="0.25">
      <c r="A109" s="79" t="s">
        <v>806</v>
      </c>
      <c r="B109" s="79" t="s">
        <v>69</v>
      </c>
      <c r="C109" s="79" t="s">
        <v>714</v>
      </c>
      <c r="D109" s="79" t="s">
        <v>59</v>
      </c>
      <c r="E109" s="79">
        <v>1</v>
      </c>
    </row>
    <row r="110" spans="1:5" ht="13.5" thickBot="1" x14ac:dyDescent="0.25">
      <c r="A110" s="78" t="s">
        <v>811</v>
      </c>
      <c r="B110" s="78" t="s">
        <v>74</v>
      </c>
      <c r="C110" s="78" t="s">
        <v>716</v>
      </c>
      <c r="D110" s="78">
        <v>120734</v>
      </c>
      <c r="E110" s="78">
        <v>2</v>
      </c>
    </row>
    <row r="111" spans="1:5" ht="13.5" thickBot="1" x14ac:dyDescent="0.25">
      <c r="A111" s="79" t="s">
        <v>812</v>
      </c>
      <c r="B111" s="79" t="s">
        <v>76</v>
      </c>
      <c r="C111" s="79" t="s">
        <v>733</v>
      </c>
      <c r="D111" s="79">
        <v>120734</v>
      </c>
      <c r="E111" s="79">
        <v>4</v>
      </c>
    </row>
    <row r="112" spans="1:5" ht="13.5" thickBot="1" x14ac:dyDescent="0.25">
      <c r="A112" s="78" t="s">
        <v>752</v>
      </c>
      <c r="B112" s="78" t="s">
        <v>78</v>
      </c>
      <c r="C112" s="78" t="s">
        <v>711</v>
      </c>
      <c r="D112" s="78" t="s">
        <v>53</v>
      </c>
      <c r="E112" s="78">
        <v>1</v>
      </c>
    </row>
    <row r="113" spans="1:5" ht="13.5" thickBot="1" x14ac:dyDescent="0.25">
      <c r="A113" s="79" t="s">
        <v>753</v>
      </c>
      <c r="B113" s="79" t="s">
        <v>78</v>
      </c>
      <c r="C113" s="79" t="s">
        <v>712</v>
      </c>
      <c r="D113" s="79" t="s">
        <v>55</v>
      </c>
      <c r="E113" s="79">
        <v>1</v>
      </c>
    </row>
    <row r="114" spans="1:5" ht="13.5" thickBot="1" x14ac:dyDescent="0.25">
      <c r="A114" s="78" t="s">
        <v>754</v>
      </c>
      <c r="B114" s="78" t="s">
        <v>78</v>
      </c>
      <c r="C114" s="78" t="s">
        <v>713</v>
      </c>
      <c r="D114" s="78" t="s">
        <v>57</v>
      </c>
      <c r="E114" s="78">
        <v>1</v>
      </c>
    </row>
    <row r="115" spans="1:5" ht="13.5" thickBot="1" x14ac:dyDescent="0.25">
      <c r="A115" s="79" t="s">
        <v>755</v>
      </c>
      <c r="B115" s="79" t="s">
        <v>78</v>
      </c>
      <c r="C115" s="79" t="s">
        <v>714</v>
      </c>
      <c r="D115" s="79" t="s">
        <v>59</v>
      </c>
      <c r="E115" s="79">
        <v>1</v>
      </c>
    </row>
    <row r="116" spans="1:5" ht="13.5" thickBot="1" x14ac:dyDescent="0.25">
      <c r="A116" s="78" t="s">
        <v>756</v>
      </c>
      <c r="B116" s="78" t="s">
        <v>83</v>
      </c>
      <c r="C116" s="78" t="s">
        <v>715</v>
      </c>
      <c r="D116" s="78" t="s">
        <v>57</v>
      </c>
      <c r="E116" s="78">
        <v>2</v>
      </c>
    </row>
    <row r="117" spans="1:5" ht="13.5" thickBot="1" x14ac:dyDescent="0.25">
      <c r="A117" s="79" t="s">
        <v>757</v>
      </c>
      <c r="B117" s="79" t="s">
        <v>83</v>
      </c>
      <c r="C117" s="79" t="s">
        <v>716</v>
      </c>
      <c r="D117" s="79" t="s">
        <v>59</v>
      </c>
      <c r="E117" s="79">
        <v>2</v>
      </c>
    </row>
    <row r="118" spans="1:5" ht="13.5" thickBot="1" x14ac:dyDescent="0.25">
      <c r="A118" s="78" t="s">
        <v>771</v>
      </c>
      <c r="B118" s="78" t="s">
        <v>85</v>
      </c>
      <c r="C118" s="78" t="s">
        <v>733</v>
      </c>
      <c r="D118" s="78">
        <v>120734</v>
      </c>
      <c r="E118" s="78">
        <v>4</v>
      </c>
    </row>
    <row r="119" spans="1:5" ht="13.5" thickBot="1" x14ac:dyDescent="0.25">
      <c r="A119" s="79" t="s">
        <v>79</v>
      </c>
      <c r="B119" s="79" t="s">
        <v>78</v>
      </c>
      <c r="C119" s="79" t="s">
        <v>711</v>
      </c>
      <c r="D119" s="79" t="s">
        <v>53</v>
      </c>
      <c r="E119" s="79">
        <v>1</v>
      </c>
    </row>
    <row r="120" spans="1:5" ht="13.5" thickBot="1" x14ac:dyDescent="0.25">
      <c r="A120" s="78" t="s">
        <v>80</v>
      </c>
      <c r="B120" s="78" t="s">
        <v>78</v>
      </c>
      <c r="C120" s="78" t="s">
        <v>712</v>
      </c>
      <c r="D120" s="78" t="s">
        <v>55</v>
      </c>
      <c r="E120" s="78">
        <v>1</v>
      </c>
    </row>
    <row r="121" spans="1:5" ht="13.5" thickBot="1" x14ac:dyDescent="0.25">
      <c r="A121" s="79" t="s">
        <v>81</v>
      </c>
      <c r="B121" s="79" t="s">
        <v>78</v>
      </c>
      <c r="C121" s="79" t="s">
        <v>713</v>
      </c>
      <c r="D121" s="79" t="s">
        <v>57</v>
      </c>
      <c r="E121" s="79">
        <v>1</v>
      </c>
    </row>
    <row r="122" spans="1:5" ht="13.5" thickBot="1" x14ac:dyDescent="0.25">
      <c r="A122" s="78" t="s">
        <v>82</v>
      </c>
      <c r="B122" s="78" t="s">
        <v>78</v>
      </c>
      <c r="C122" s="78" t="s">
        <v>714</v>
      </c>
      <c r="D122" s="78" t="s">
        <v>59</v>
      </c>
      <c r="E122" s="78">
        <v>1</v>
      </c>
    </row>
    <row r="123" spans="1:5" ht="13.5" thickBot="1" x14ac:dyDescent="0.25">
      <c r="A123" s="79" t="s">
        <v>758</v>
      </c>
      <c r="B123" s="79" t="s">
        <v>83</v>
      </c>
      <c r="C123" s="79" t="s">
        <v>715</v>
      </c>
      <c r="D123" s="79" t="s">
        <v>57</v>
      </c>
      <c r="E123" s="79">
        <v>2</v>
      </c>
    </row>
    <row r="124" spans="1:5" ht="13.5" thickBot="1" x14ac:dyDescent="0.25">
      <c r="A124" s="78" t="s">
        <v>84</v>
      </c>
      <c r="B124" s="78" t="s">
        <v>83</v>
      </c>
      <c r="C124" s="78" t="s">
        <v>716</v>
      </c>
      <c r="D124" s="78" t="s">
        <v>59</v>
      </c>
      <c r="E124" s="78">
        <v>2</v>
      </c>
    </row>
    <row r="125" spans="1:5" ht="13.5" thickBot="1" x14ac:dyDescent="0.25">
      <c r="A125" s="79" t="s">
        <v>86</v>
      </c>
      <c r="B125" s="79" t="s">
        <v>85</v>
      </c>
      <c r="C125" s="79" t="s">
        <v>733</v>
      </c>
      <c r="D125" s="79">
        <v>120734</v>
      </c>
      <c r="E125" s="79">
        <v>4</v>
      </c>
    </row>
    <row r="126" spans="1:5" ht="13.5" thickBot="1" x14ac:dyDescent="0.25">
      <c r="A126" s="78" t="s">
        <v>759</v>
      </c>
      <c r="B126" s="78" t="s">
        <v>78</v>
      </c>
      <c r="C126" s="78" t="s">
        <v>711</v>
      </c>
      <c r="D126" s="78" t="s">
        <v>53</v>
      </c>
      <c r="E126" s="78">
        <v>1</v>
      </c>
    </row>
    <row r="127" spans="1:5" ht="13.5" thickBot="1" x14ac:dyDescent="0.25">
      <c r="A127" s="79" t="s">
        <v>760</v>
      </c>
      <c r="B127" s="79" t="s">
        <v>78</v>
      </c>
      <c r="C127" s="79" t="s">
        <v>712</v>
      </c>
      <c r="D127" s="79" t="s">
        <v>55</v>
      </c>
      <c r="E127" s="79">
        <v>1</v>
      </c>
    </row>
    <row r="128" spans="1:5" ht="13.5" thickBot="1" x14ac:dyDescent="0.25">
      <c r="A128" s="78" t="s">
        <v>763</v>
      </c>
      <c r="B128" s="78" t="s">
        <v>78</v>
      </c>
      <c r="C128" s="78" t="s">
        <v>713</v>
      </c>
      <c r="D128" s="78" t="s">
        <v>57</v>
      </c>
      <c r="E128" s="78">
        <v>1</v>
      </c>
    </row>
    <row r="129" spans="1:5" ht="13.5" thickBot="1" x14ac:dyDescent="0.25">
      <c r="A129" s="79" t="s">
        <v>765</v>
      </c>
      <c r="B129" s="79" t="s">
        <v>78</v>
      </c>
      <c r="C129" s="79" t="s">
        <v>714</v>
      </c>
      <c r="D129" s="79" t="s">
        <v>59</v>
      </c>
      <c r="E129" s="79">
        <v>1</v>
      </c>
    </row>
    <row r="130" spans="1:5" ht="13.5" thickBot="1" x14ac:dyDescent="0.25">
      <c r="A130" s="78" t="s">
        <v>767</v>
      </c>
      <c r="B130" s="78" t="s">
        <v>83</v>
      </c>
      <c r="C130" s="78" t="s">
        <v>715</v>
      </c>
      <c r="D130" s="78" t="s">
        <v>57</v>
      </c>
      <c r="E130" s="78">
        <v>2</v>
      </c>
    </row>
    <row r="131" spans="1:5" ht="13.5" thickBot="1" x14ac:dyDescent="0.25">
      <c r="A131" s="79" t="s">
        <v>769</v>
      </c>
      <c r="B131" s="79" t="s">
        <v>83</v>
      </c>
      <c r="C131" s="79" t="s">
        <v>716</v>
      </c>
      <c r="D131" s="79" t="s">
        <v>59</v>
      </c>
      <c r="E131" s="79">
        <v>2</v>
      </c>
    </row>
    <row r="132" spans="1:5" ht="13.5" thickBot="1" x14ac:dyDescent="0.25">
      <c r="A132" s="78" t="s">
        <v>772</v>
      </c>
      <c r="B132" s="78" t="s">
        <v>85</v>
      </c>
      <c r="C132" s="78" t="s">
        <v>733</v>
      </c>
      <c r="D132" s="78">
        <v>120734</v>
      </c>
      <c r="E132" s="78">
        <v>4</v>
      </c>
    </row>
    <row r="133" spans="1:5" ht="13.5" thickBot="1" x14ac:dyDescent="0.25">
      <c r="A133" s="79" t="s">
        <v>761</v>
      </c>
      <c r="B133" s="79" t="s">
        <v>78</v>
      </c>
      <c r="C133" s="79" t="s">
        <v>711</v>
      </c>
      <c r="D133" s="79" t="s">
        <v>53</v>
      </c>
      <c r="E133" s="79">
        <v>1</v>
      </c>
    </row>
    <row r="134" spans="1:5" ht="13.5" thickBot="1" x14ac:dyDescent="0.25">
      <c r="A134" s="78" t="s">
        <v>762</v>
      </c>
      <c r="B134" s="78" t="s">
        <v>78</v>
      </c>
      <c r="C134" s="78" t="s">
        <v>712</v>
      </c>
      <c r="D134" s="78" t="s">
        <v>55</v>
      </c>
      <c r="E134" s="78">
        <v>1</v>
      </c>
    </row>
    <row r="135" spans="1:5" ht="13.5" thickBot="1" x14ac:dyDescent="0.25">
      <c r="A135" s="79" t="s">
        <v>764</v>
      </c>
      <c r="B135" s="79" t="s">
        <v>78</v>
      </c>
      <c r="C135" s="79" t="s">
        <v>713</v>
      </c>
      <c r="D135" s="79" t="s">
        <v>57</v>
      </c>
      <c r="E135" s="79">
        <v>1</v>
      </c>
    </row>
    <row r="136" spans="1:5" ht="13.5" thickBot="1" x14ac:dyDescent="0.25">
      <c r="A136" s="78" t="s">
        <v>766</v>
      </c>
      <c r="B136" s="78" t="s">
        <v>78</v>
      </c>
      <c r="C136" s="78" t="s">
        <v>714</v>
      </c>
      <c r="D136" s="78" t="s">
        <v>59</v>
      </c>
      <c r="E136" s="78">
        <v>1</v>
      </c>
    </row>
    <row r="137" spans="1:5" ht="13.5" thickBot="1" x14ac:dyDescent="0.25">
      <c r="A137" s="79" t="s">
        <v>768</v>
      </c>
      <c r="B137" s="79" t="s">
        <v>83</v>
      </c>
      <c r="C137" s="79" t="s">
        <v>715</v>
      </c>
      <c r="D137" s="79" t="s">
        <v>57</v>
      </c>
      <c r="E137" s="79">
        <v>2</v>
      </c>
    </row>
    <row r="138" spans="1:5" ht="13.5" thickBot="1" x14ac:dyDescent="0.25">
      <c r="A138" s="78" t="s">
        <v>770</v>
      </c>
      <c r="B138" s="78" t="s">
        <v>83</v>
      </c>
      <c r="C138" s="78" t="s">
        <v>716</v>
      </c>
      <c r="D138" s="78" t="s">
        <v>59</v>
      </c>
      <c r="E138" s="78">
        <v>2</v>
      </c>
    </row>
    <row r="139" spans="1:5" ht="13.5" thickBot="1" x14ac:dyDescent="0.25">
      <c r="A139" s="79" t="s">
        <v>773</v>
      </c>
      <c r="B139" s="79" t="s">
        <v>85</v>
      </c>
      <c r="C139" s="79" t="s">
        <v>733</v>
      </c>
      <c r="D139" s="79">
        <v>120734</v>
      </c>
      <c r="E139" s="79">
        <v>4</v>
      </c>
    </row>
    <row r="140" spans="1:5" ht="13.5" thickBot="1" x14ac:dyDescent="0.25">
      <c r="A140" s="78" t="s">
        <v>814</v>
      </c>
      <c r="B140" s="78" t="s">
        <v>87</v>
      </c>
      <c r="C140" s="78" t="s">
        <v>711</v>
      </c>
      <c r="D140" s="78" t="s">
        <v>53</v>
      </c>
      <c r="E140" s="78">
        <v>1</v>
      </c>
    </row>
    <row r="141" spans="1:5" ht="13.5" thickBot="1" x14ac:dyDescent="0.25">
      <c r="A141" s="79" t="s">
        <v>816</v>
      </c>
      <c r="B141" s="79" t="s">
        <v>87</v>
      </c>
      <c r="C141" s="79" t="s">
        <v>712</v>
      </c>
      <c r="D141" s="79" t="s">
        <v>55</v>
      </c>
      <c r="E141" s="79">
        <v>1</v>
      </c>
    </row>
    <row r="142" spans="1:5" ht="13.5" thickBot="1" x14ac:dyDescent="0.25">
      <c r="A142" s="78" t="s">
        <v>815</v>
      </c>
      <c r="B142" s="78" t="s">
        <v>87</v>
      </c>
      <c r="C142" s="78" t="s">
        <v>713</v>
      </c>
      <c r="D142" s="78" t="s">
        <v>57</v>
      </c>
      <c r="E142" s="78">
        <v>1</v>
      </c>
    </row>
    <row r="143" spans="1:5" ht="13.5" thickBot="1" x14ac:dyDescent="0.25">
      <c r="A143" s="79" t="s">
        <v>823</v>
      </c>
      <c r="B143" s="79" t="s">
        <v>87</v>
      </c>
      <c r="C143" s="79" t="s">
        <v>714</v>
      </c>
      <c r="D143" s="79" t="s">
        <v>59</v>
      </c>
      <c r="E143" s="79">
        <v>1</v>
      </c>
    </row>
    <row r="144" spans="1:5" ht="13.5" thickBot="1" x14ac:dyDescent="0.25">
      <c r="A144" s="78" t="s">
        <v>826</v>
      </c>
      <c r="B144" s="78" t="s">
        <v>92</v>
      </c>
      <c r="C144" s="78" t="s">
        <v>716</v>
      </c>
      <c r="D144" s="78">
        <v>120734</v>
      </c>
      <c r="E144" s="78">
        <v>2</v>
      </c>
    </row>
    <row r="145" spans="1:5" ht="13.5" thickBot="1" x14ac:dyDescent="0.25">
      <c r="A145" s="79" t="s">
        <v>829</v>
      </c>
      <c r="B145" s="79" t="s">
        <v>94</v>
      </c>
      <c r="C145" s="79" t="s">
        <v>733</v>
      </c>
      <c r="D145" s="79">
        <v>120734</v>
      </c>
      <c r="E145" s="79">
        <v>4</v>
      </c>
    </row>
    <row r="146" spans="1:5" ht="13.5" thickBot="1" x14ac:dyDescent="0.25">
      <c r="A146" s="78" t="s">
        <v>88</v>
      </c>
      <c r="B146" s="78" t="s">
        <v>87</v>
      </c>
      <c r="C146" s="78" t="s">
        <v>711</v>
      </c>
      <c r="D146" s="78" t="s">
        <v>53</v>
      </c>
      <c r="E146" s="78">
        <v>1</v>
      </c>
    </row>
    <row r="147" spans="1:5" ht="13.5" thickBot="1" x14ac:dyDescent="0.25">
      <c r="A147" s="79" t="s">
        <v>89</v>
      </c>
      <c r="B147" s="79" t="s">
        <v>87</v>
      </c>
      <c r="C147" s="79" t="s">
        <v>712</v>
      </c>
      <c r="D147" s="79" t="s">
        <v>55</v>
      </c>
      <c r="E147" s="79">
        <v>1</v>
      </c>
    </row>
    <row r="148" spans="1:5" ht="13.5" thickBot="1" x14ac:dyDescent="0.25">
      <c r="A148" s="78" t="s">
        <v>90</v>
      </c>
      <c r="B148" s="78" t="s">
        <v>87</v>
      </c>
      <c r="C148" s="78" t="s">
        <v>713</v>
      </c>
      <c r="D148" s="78" t="s">
        <v>57</v>
      </c>
      <c r="E148" s="78">
        <v>1</v>
      </c>
    </row>
    <row r="149" spans="1:5" ht="13.5" thickBot="1" x14ac:dyDescent="0.25">
      <c r="A149" s="79" t="s">
        <v>91</v>
      </c>
      <c r="B149" s="79" t="s">
        <v>87</v>
      </c>
      <c r="C149" s="79" t="s">
        <v>714</v>
      </c>
      <c r="D149" s="79" t="s">
        <v>59</v>
      </c>
      <c r="E149" s="79">
        <v>1</v>
      </c>
    </row>
    <row r="150" spans="1:5" ht="13.5" thickBot="1" x14ac:dyDescent="0.25">
      <c r="A150" s="78" t="s">
        <v>93</v>
      </c>
      <c r="B150" s="78" t="s">
        <v>92</v>
      </c>
      <c r="C150" s="78" t="s">
        <v>716</v>
      </c>
      <c r="D150" s="78">
        <v>120734</v>
      </c>
      <c r="E150" s="78">
        <v>2</v>
      </c>
    </row>
    <row r="151" spans="1:5" ht="13.5" thickBot="1" x14ac:dyDescent="0.25">
      <c r="A151" s="79" t="s">
        <v>95</v>
      </c>
      <c r="B151" s="79" t="s">
        <v>94</v>
      </c>
      <c r="C151" s="79" t="s">
        <v>733</v>
      </c>
      <c r="D151" s="79">
        <v>120734</v>
      </c>
      <c r="E151" s="79">
        <v>4</v>
      </c>
    </row>
    <row r="152" spans="1:5" ht="13.5" thickBot="1" x14ac:dyDescent="0.25">
      <c r="A152" s="78" t="s">
        <v>817</v>
      </c>
      <c r="B152" s="78" t="s">
        <v>87</v>
      </c>
      <c r="C152" s="78" t="s">
        <v>711</v>
      </c>
      <c r="D152" s="78" t="s">
        <v>53</v>
      </c>
      <c r="E152" s="78">
        <v>1</v>
      </c>
    </row>
    <row r="153" spans="1:5" ht="13.5" thickBot="1" x14ac:dyDescent="0.25">
      <c r="A153" s="79" t="s">
        <v>818</v>
      </c>
      <c r="B153" s="79" t="s">
        <v>87</v>
      </c>
      <c r="C153" s="79" t="s">
        <v>712</v>
      </c>
      <c r="D153" s="79" t="s">
        <v>55</v>
      </c>
      <c r="E153" s="79">
        <v>1</v>
      </c>
    </row>
    <row r="154" spans="1:5" ht="13.5" thickBot="1" x14ac:dyDescent="0.25">
      <c r="A154" s="78" t="s">
        <v>821</v>
      </c>
      <c r="B154" s="78" t="s">
        <v>87</v>
      </c>
      <c r="C154" s="78" t="s">
        <v>713</v>
      </c>
      <c r="D154" s="78" t="s">
        <v>57</v>
      </c>
      <c r="E154" s="78">
        <v>1</v>
      </c>
    </row>
    <row r="155" spans="1:5" ht="13.5" thickBot="1" x14ac:dyDescent="0.25">
      <c r="A155" s="79" t="s">
        <v>824</v>
      </c>
      <c r="B155" s="79" t="s">
        <v>87</v>
      </c>
      <c r="C155" s="79" t="s">
        <v>714</v>
      </c>
      <c r="D155" s="79" t="s">
        <v>59</v>
      </c>
      <c r="E155" s="79">
        <v>1</v>
      </c>
    </row>
    <row r="156" spans="1:5" ht="13.5" thickBot="1" x14ac:dyDescent="0.25">
      <c r="A156" s="78" t="s">
        <v>827</v>
      </c>
      <c r="B156" s="78" t="s">
        <v>92</v>
      </c>
      <c r="C156" s="78" t="s">
        <v>716</v>
      </c>
      <c r="D156" s="78">
        <v>120734</v>
      </c>
      <c r="E156" s="78">
        <v>2</v>
      </c>
    </row>
    <row r="157" spans="1:5" ht="13.5" thickBot="1" x14ac:dyDescent="0.25">
      <c r="A157" s="79" t="s">
        <v>830</v>
      </c>
      <c r="B157" s="79" t="s">
        <v>94</v>
      </c>
      <c r="C157" s="79" t="s">
        <v>733</v>
      </c>
      <c r="D157" s="79">
        <v>120734</v>
      </c>
      <c r="E157" s="79">
        <v>4</v>
      </c>
    </row>
    <row r="158" spans="1:5" ht="13.5" thickBot="1" x14ac:dyDescent="0.25">
      <c r="A158" s="78" t="s">
        <v>819</v>
      </c>
      <c r="B158" s="78" t="s">
        <v>87</v>
      </c>
      <c r="C158" s="78" t="s">
        <v>711</v>
      </c>
      <c r="D158" s="78" t="s">
        <v>53</v>
      </c>
      <c r="E158" s="78">
        <v>1</v>
      </c>
    </row>
    <row r="159" spans="1:5" ht="13.5" thickBot="1" x14ac:dyDescent="0.25">
      <c r="A159" s="79" t="s">
        <v>820</v>
      </c>
      <c r="B159" s="79" t="s">
        <v>87</v>
      </c>
      <c r="C159" s="79" t="s">
        <v>712</v>
      </c>
      <c r="D159" s="79" t="s">
        <v>55</v>
      </c>
      <c r="E159" s="79">
        <v>1</v>
      </c>
    </row>
    <row r="160" spans="1:5" ht="13.5" thickBot="1" x14ac:dyDescent="0.25">
      <c r="A160" s="78" t="s">
        <v>822</v>
      </c>
      <c r="B160" s="78" t="s">
        <v>87</v>
      </c>
      <c r="C160" s="78" t="s">
        <v>713</v>
      </c>
      <c r="D160" s="78" t="s">
        <v>57</v>
      </c>
      <c r="E160" s="78">
        <v>1</v>
      </c>
    </row>
    <row r="161" spans="1:6" ht="13.5" thickBot="1" x14ac:dyDescent="0.25">
      <c r="A161" s="79" t="s">
        <v>825</v>
      </c>
      <c r="B161" s="79" t="s">
        <v>87</v>
      </c>
      <c r="C161" s="79" t="s">
        <v>714</v>
      </c>
      <c r="D161" s="79" t="s">
        <v>59</v>
      </c>
      <c r="E161" s="79">
        <v>1</v>
      </c>
    </row>
    <row r="162" spans="1:6" ht="13.5" thickBot="1" x14ac:dyDescent="0.25">
      <c r="A162" s="78" t="s">
        <v>828</v>
      </c>
      <c r="B162" s="78" t="s">
        <v>92</v>
      </c>
      <c r="C162" s="78" t="s">
        <v>716</v>
      </c>
      <c r="D162" s="78">
        <v>120734</v>
      </c>
      <c r="E162" s="78">
        <v>2</v>
      </c>
    </row>
    <row r="163" spans="1:6" ht="13.5" thickBot="1" x14ac:dyDescent="0.25">
      <c r="A163" s="79" t="s">
        <v>831</v>
      </c>
      <c r="B163" s="79" t="s">
        <v>94</v>
      </c>
      <c r="C163" s="79" t="s">
        <v>733</v>
      </c>
      <c r="D163" s="79">
        <v>120734</v>
      </c>
      <c r="E163" s="79">
        <v>4</v>
      </c>
    </row>
    <row r="164" spans="1:6" ht="13.5" thickBot="1" x14ac:dyDescent="0.25">
      <c r="A164" s="78" t="s">
        <v>775</v>
      </c>
      <c r="B164" s="78" t="s">
        <v>96</v>
      </c>
      <c r="C164" s="78" t="s">
        <v>711</v>
      </c>
      <c r="D164" s="78" t="s">
        <v>53</v>
      </c>
      <c r="E164" s="78">
        <v>1</v>
      </c>
    </row>
    <row r="165" spans="1:6" ht="13.5" thickBot="1" x14ac:dyDescent="0.25">
      <c r="A165" s="79" t="s">
        <v>776</v>
      </c>
      <c r="B165" s="79" t="s">
        <v>96</v>
      </c>
      <c r="C165" s="79" t="s">
        <v>712</v>
      </c>
      <c r="D165" s="79" t="s">
        <v>55</v>
      </c>
      <c r="E165" s="79">
        <v>1</v>
      </c>
    </row>
    <row r="166" spans="1:6" ht="13.5" thickBot="1" x14ac:dyDescent="0.25">
      <c r="A166" s="78" t="s">
        <v>781</v>
      </c>
      <c r="B166" s="78" t="s">
        <v>96</v>
      </c>
      <c r="C166" s="78" t="s">
        <v>713</v>
      </c>
      <c r="D166" s="78" t="s">
        <v>57</v>
      </c>
      <c r="E166" s="78">
        <v>1</v>
      </c>
    </row>
    <row r="167" spans="1:6" ht="13.5" thickBot="1" x14ac:dyDescent="0.25">
      <c r="A167" s="79" t="s">
        <v>784</v>
      </c>
      <c r="B167" s="79" t="s">
        <v>96</v>
      </c>
      <c r="C167" s="79" t="s">
        <v>714</v>
      </c>
      <c r="D167" s="79" t="s">
        <v>59</v>
      </c>
      <c r="E167" s="79">
        <v>1</v>
      </c>
    </row>
    <row r="168" spans="1:6" ht="13.5" thickBot="1" x14ac:dyDescent="0.25">
      <c r="A168" s="78" t="s">
        <v>787</v>
      </c>
      <c r="B168" s="78" t="s">
        <v>101</v>
      </c>
      <c r="C168" s="78" t="s">
        <v>715</v>
      </c>
      <c r="D168" s="113" t="s">
        <v>57</v>
      </c>
      <c r="E168" s="113">
        <v>2</v>
      </c>
      <c r="F168" s="114" t="s">
        <v>860</v>
      </c>
    </row>
    <row r="169" spans="1:6" ht="13.5" thickBot="1" x14ac:dyDescent="0.25">
      <c r="A169" s="79" t="s">
        <v>791</v>
      </c>
      <c r="B169" s="79" t="s">
        <v>101</v>
      </c>
      <c r="C169" s="79" t="s">
        <v>716</v>
      </c>
      <c r="D169" s="79" t="s">
        <v>65</v>
      </c>
      <c r="E169" s="79">
        <v>1</v>
      </c>
    </row>
    <row r="170" spans="1:6" ht="13.5" thickBot="1" x14ac:dyDescent="0.25">
      <c r="A170" s="78" t="s">
        <v>97</v>
      </c>
      <c r="B170" s="78" t="s">
        <v>96</v>
      </c>
      <c r="C170" s="78" t="s">
        <v>711</v>
      </c>
      <c r="D170" s="78" t="s">
        <v>53</v>
      </c>
      <c r="E170" s="78">
        <v>1</v>
      </c>
    </row>
    <row r="171" spans="1:6" ht="13.5" thickBot="1" x14ac:dyDescent="0.25">
      <c r="A171" s="79" t="s">
        <v>98</v>
      </c>
      <c r="B171" s="79" t="s">
        <v>96</v>
      </c>
      <c r="C171" s="79" t="s">
        <v>712</v>
      </c>
      <c r="D171" s="79" t="s">
        <v>55</v>
      </c>
      <c r="E171" s="79">
        <v>1</v>
      </c>
    </row>
    <row r="172" spans="1:6" ht="13.5" thickBot="1" x14ac:dyDescent="0.25">
      <c r="A172" s="78" t="s">
        <v>99</v>
      </c>
      <c r="B172" s="78" t="s">
        <v>96</v>
      </c>
      <c r="C172" s="78" t="s">
        <v>713</v>
      </c>
      <c r="D172" s="78" t="s">
        <v>57</v>
      </c>
      <c r="E172" s="78">
        <v>1</v>
      </c>
    </row>
    <row r="173" spans="1:6" ht="13.5" thickBot="1" x14ac:dyDescent="0.25">
      <c r="A173" s="79" t="s">
        <v>100</v>
      </c>
      <c r="B173" s="79" t="s">
        <v>96</v>
      </c>
      <c r="C173" s="79" t="s">
        <v>714</v>
      </c>
      <c r="D173" s="79" t="s">
        <v>59</v>
      </c>
      <c r="E173" s="79">
        <v>1</v>
      </c>
    </row>
    <row r="174" spans="1:6" ht="13.5" thickBot="1" x14ac:dyDescent="0.25">
      <c r="A174" s="78" t="s">
        <v>788</v>
      </c>
      <c r="B174" s="78" t="s">
        <v>101</v>
      </c>
      <c r="C174" s="78" t="s">
        <v>715</v>
      </c>
      <c r="D174" s="113" t="s">
        <v>57</v>
      </c>
      <c r="E174" s="113">
        <v>2</v>
      </c>
      <c r="F174" s="114" t="s">
        <v>860</v>
      </c>
    </row>
    <row r="175" spans="1:6" ht="13.5" thickBot="1" x14ac:dyDescent="0.25">
      <c r="A175" s="79" t="s">
        <v>102</v>
      </c>
      <c r="B175" s="79" t="s">
        <v>101</v>
      </c>
      <c r="C175" s="79" t="s">
        <v>716</v>
      </c>
      <c r="D175" s="79" t="s">
        <v>65</v>
      </c>
      <c r="E175" s="79">
        <v>1</v>
      </c>
    </row>
    <row r="176" spans="1:6" ht="13.5" thickBot="1" x14ac:dyDescent="0.25">
      <c r="A176" s="78" t="s">
        <v>777</v>
      </c>
      <c r="B176" s="78" t="s">
        <v>96</v>
      </c>
      <c r="C176" s="78" t="s">
        <v>711</v>
      </c>
      <c r="D176" s="78" t="s">
        <v>53</v>
      </c>
      <c r="E176" s="78">
        <v>1</v>
      </c>
    </row>
    <row r="177" spans="1:6" ht="13.5" thickBot="1" x14ac:dyDescent="0.25">
      <c r="A177" s="79" t="s">
        <v>778</v>
      </c>
      <c r="B177" s="79" t="s">
        <v>96</v>
      </c>
      <c r="C177" s="79" t="s">
        <v>712</v>
      </c>
      <c r="D177" s="79" t="s">
        <v>55</v>
      </c>
      <c r="E177" s="79">
        <v>1</v>
      </c>
    </row>
    <row r="178" spans="1:6" ht="13.5" thickBot="1" x14ac:dyDescent="0.25">
      <c r="A178" s="78" t="s">
        <v>782</v>
      </c>
      <c r="B178" s="78" t="s">
        <v>96</v>
      </c>
      <c r="C178" s="78" t="s">
        <v>713</v>
      </c>
      <c r="D178" s="78" t="s">
        <v>57</v>
      </c>
      <c r="E178" s="78">
        <v>1</v>
      </c>
    </row>
    <row r="179" spans="1:6" ht="13.5" thickBot="1" x14ac:dyDescent="0.25">
      <c r="A179" s="79" t="s">
        <v>785</v>
      </c>
      <c r="B179" s="79" t="s">
        <v>96</v>
      </c>
      <c r="C179" s="79" t="s">
        <v>714</v>
      </c>
      <c r="D179" s="79" t="s">
        <v>59</v>
      </c>
      <c r="E179" s="79">
        <v>1</v>
      </c>
    </row>
    <row r="180" spans="1:6" ht="13.5" thickBot="1" x14ac:dyDescent="0.25">
      <c r="A180" s="78" t="s">
        <v>789</v>
      </c>
      <c r="B180" s="78" t="s">
        <v>101</v>
      </c>
      <c r="C180" s="78" t="s">
        <v>715</v>
      </c>
      <c r="D180" s="113" t="s">
        <v>57</v>
      </c>
      <c r="E180" s="113">
        <v>2</v>
      </c>
      <c r="F180" s="114" t="s">
        <v>860</v>
      </c>
    </row>
    <row r="181" spans="1:6" ht="13.5" thickBot="1" x14ac:dyDescent="0.25">
      <c r="A181" s="79" t="s">
        <v>792</v>
      </c>
      <c r="B181" s="79" t="s">
        <v>101</v>
      </c>
      <c r="C181" s="79" t="s">
        <v>716</v>
      </c>
      <c r="D181" s="79" t="s">
        <v>65</v>
      </c>
      <c r="E181" s="79">
        <v>1</v>
      </c>
    </row>
    <row r="182" spans="1:6" ht="13.5" thickBot="1" x14ac:dyDescent="0.25">
      <c r="A182" s="78" t="s">
        <v>779</v>
      </c>
      <c r="B182" s="78" t="s">
        <v>96</v>
      </c>
      <c r="C182" s="78" t="s">
        <v>711</v>
      </c>
      <c r="D182" s="78" t="s">
        <v>53</v>
      </c>
      <c r="E182" s="78">
        <v>1</v>
      </c>
    </row>
    <row r="183" spans="1:6" ht="13.5" thickBot="1" x14ac:dyDescent="0.25">
      <c r="A183" s="79" t="s">
        <v>780</v>
      </c>
      <c r="B183" s="79" t="s">
        <v>96</v>
      </c>
      <c r="C183" s="79" t="s">
        <v>712</v>
      </c>
      <c r="D183" s="79" t="s">
        <v>55</v>
      </c>
      <c r="E183" s="79">
        <v>1</v>
      </c>
    </row>
    <row r="184" spans="1:6" ht="13.5" thickBot="1" x14ac:dyDescent="0.25">
      <c r="A184" s="78" t="s">
        <v>783</v>
      </c>
      <c r="B184" s="78" t="s">
        <v>96</v>
      </c>
      <c r="C184" s="78" t="s">
        <v>713</v>
      </c>
      <c r="D184" s="78" t="s">
        <v>57</v>
      </c>
      <c r="E184" s="78">
        <v>1</v>
      </c>
    </row>
    <row r="185" spans="1:6" ht="13.5" thickBot="1" x14ac:dyDescent="0.25">
      <c r="A185" s="79" t="s">
        <v>786</v>
      </c>
      <c r="B185" s="79" t="s">
        <v>96</v>
      </c>
      <c r="C185" s="79" t="s">
        <v>714</v>
      </c>
      <c r="D185" s="79" t="s">
        <v>59</v>
      </c>
      <c r="E185" s="79">
        <v>1</v>
      </c>
    </row>
    <row r="186" spans="1:6" ht="13.5" thickBot="1" x14ac:dyDescent="0.25">
      <c r="A186" s="78" t="s">
        <v>790</v>
      </c>
      <c r="B186" s="78" t="s">
        <v>101</v>
      </c>
      <c r="C186" s="78" t="s">
        <v>715</v>
      </c>
      <c r="D186" s="113" t="s">
        <v>57</v>
      </c>
      <c r="E186" s="113">
        <v>2</v>
      </c>
      <c r="F186" s="114" t="s">
        <v>860</v>
      </c>
    </row>
    <row r="187" spans="1:6" ht="13.5" thickBot="1" x14ac:dyDescent="0.25">
      <c r="A187" s="79" t="s">
        <v>793</v>
      </c>
      <c r="B187" s="79" t="s">
        <v>101</v>
      </c>
      <c r="C187" s="79" t="s">
        <v>716</v>
      </c>
      <c r="D187" s="79" t="s">
        <v>65</v>
      </c>
      <c r="E187" s="79">
        <v>1</v>
      </c>
    </row>
    <row r="188" spans="1:6" ht="13.5" thickBot="1" x14ac:dyDescent="0.25">
      <c r="A188" s="78" t="s">
        <v>833</v>
      </c>
      <c r="B188" s="78" t="s">
        <v>103</v>
      </c>
      <c r="C188" s="78" t="s">
        <v>711</v>
      </c>
      <c r="D188" s="78" t="s">
        <v>53</v>
      </c>
      <c r="E188" s="78">
        <v>1</v>
      </c>
    </row>
    <row r="189" spans="1:6" ht="13.5" thickBot="1" x14ac:dyDescent="0.25">
      <c r="A189" s="79" t="s">
        <v>834</v>
      </c>
      <c r="B189" s="79" t="s">
        <v>103</v>
      </c>
      <c r="C189" s="79" t="s">
        <v>712</v>
      </c>
      <c r="D189" s="79" t="s">
        <v>55</v>
      </c>
      <c r="E189" s="79">
        <v>1</v>
      </c>
    </row>
    <row r="190" spans="1:6" ht="13.5" thickBot="1" x14ac:dyDescent="0.25">
      <c r="A190" s="78" t="s">
        <v>839</v>
      </c>
      <c r="B190" s="78" t="s">
        <v>103</v>
      </c>
      <c r="C190" s="78" t="s">
        <v>713</v>
      </c>
      <c r="D190" s="78" t="s">
        <v>57</v>
      </c>
      <c r="E190" s="78">
        <v>1</v>
      </c>
    </row>
    <row r="191" spans="1:6" ht="13.5" thickBot="1" x14ac:dyDescent="0.25">
      <c r="A191" s="79" t="s">
        <v>842</v>
      </c>
      <c r="B191" s="79" t="s">
        <v>103</v>
      </c>
      <c r="C191" s="79" t="s">
        <v>714</v>
      </c>
      <c r="D191" s="79" t="s">
        <v>59</v>
      </c>
      <c r="E191" s="79">
        <v>1</v>
      </c>
    </row>
    <row r="192" spans="1:6" ht="13.5" thickBot="1" x14ac:dyDescent="0.25">
      <c r="A192" s="78" t="s">
        <v>845</v>
      </c>
      <c r="B192" s="78" t="s">
        <v>108</v>
      </c>
      <c r="C192" s="78" t="s">
        <v>715</v>
      </c>
      <c r="D192" s="113" t="s">
        <v>57</v>
      </c>
      <c r="E192" s="113">
        <v>2</v>
      </c>
      <c r="F192" s="114" t="s">
        <v>860</v>
      </c>
    </row>
    <row r="193" spans="1:6" ht="13.5" thickBot="1" x14ac:dyDescent="0.25">
      <c r="A193" s="79" t="s">
        <v>849</v>
      </c>
      <c r="B193" s="79" t="s">
        <v>108</v>
      </c>
      <c r="C193" s="79" t="s">
        <v>716</v>
      </c>
      <c r="D193" s="79" t="s">
        <v>65</v>
      </c>
      <c r="E193" s="79">
        <v>1</v>
      </c>
    </row>
    <row r="194" spans="1:6" ht="13.5" thickBot="1" x14ac:dyDescent="0.25">
      <c r="A194" s="78" t="s">
        <v>104</v>
      </c>
      <c r="B194" s="78" t="s">
        <v>103</v>
      </c>
      <c r="C194" s="78" t="s">
        <v>711</v>
      </c>
      <c r="D194" s="78" t="s">
        <v>53</v>
      </c>
      <c r="E194" s="78">
        <v>1</v>
      </c>
    </row>
    <row r="195" spans="1:6" ht="13.5" thickBot="1" x14ac:dyDescent="0.25">
      <c r="A195" s="79" t="s">
        <v>105</v>
      </c>
      <c r="B195" s="79" t="s">
        <v>103</v>
      </c>
      <c r="C195" s="79" t="s">
        <v>712</v>
      </c>
      <c r="D195" s="79" t="s">
        <v>55</v>
      </c>
      <c r="E195" s="79">
        <v>1</v>
      </c>
    </row>
    <row r="196" spans="1:6" ht="13.5" thickBot="1" x14ac:dyDescent="0.25">
      <c r="A196" s="78" t="s">
        <v>106</v>
      </c>
      <c r="B196" s="78" t="s">
        <v>103</v>
      </c>
      <c r="C196" s="78" t="s">
        <v>713</v>
      </c>
      <c r="D196" s="78" t="s">
        <v>57</v>
      </c>
      <c r="E196" s="78">
        <v>1</v>
      </c>
    </row>
    <row r="197" spans="1:6" ht="13.5" thickBot="1" x14ac:dyDescent="0.25">
      <c r="A197" s="79" t="s">
        <v>107</v>
      </c>
      <c r="B197" s="79" t="s">
        <v>103</v>
      </c>
      <c r="C197" s="79" t="s">
        <v>714</v>
      </c>
      <c r="D197" s="79" t="s">
        <v>59</v>
      </c>
      <c r="E197" s="79">
        <v>1</v>
      </c>
    </row>
    <row r="198" spans="1:6" ht="13.5" thickBot="1" x14ac:dyDescent="0.25">
      <c r="A198" s="78" t="s">
        <v>846</v>
      </c>
      <c r="B198" s="78" t="s">
        <v>108</v>
      </c>
      <c r="C198" s="78" t="s">
        <v>715</v>
      </c>
      <c r="D198" s="113" t="s">
        <v>57</v>
      </c>
      <c r="E198" s="113">
        <v>2</v>
      </c>
      <c r="F198" s="114" t="s">
        <v>860</v>
      </c>
    </row>
    <row r="199" spans="1:6" ht="13.5" thickBot="1" x14ac:dyDescent="0.25">
      <c r="A199" s="79" t="s">
        <v>109</v>
      </c>
      <c r="B199" s="79" t="s">
        <v>108</v>
      </c>
      <c r="C199" s="79" t="s">
        <v>716</v>
      </c>
      <c r="D199" s="79" t="s">
        <v>65</v>
      </c>
      <c r="E199" s="79">
        <v>1</v>
      </c>
    </row>
    <row r="200" spans="1:6" ht="13.5" thickBot="1" x14ac:dyDescent="0.25">
      <c r="A200" s="78" t="s">
        <v>835</v>
      </c>
      <c r="B200" s="78" t="s">
        <v>103</v>
      </c>
      <c r="C200" s="78" t="s">
        <v>711</v>
      </c>
      <c r="D200" s="78" t="s">
        <v>53</v>
      </c>
      <c r="E200" s="78">
        <v>1</v>
      </c>
    </row>
    <row r="201" spans="1:6" ht="13.5" thickBot="1" x14ac:dyDescent="0.25">
      <c r="A201" s="79" t="s">
        <v>836</v>
      </c>
      <c r="B201" s="79" t="s">
        <v>103</v>
      </c>
      <c r="C201" s="79" t="s">
        <v>712</v>
      </c>
      <c r="D201" s="79" t="s">
        <v>55</v>
      </c>
      <c r="E201" s="79">
        <v>1</v>
      </c>
    </row>
    <row r="202" spans="1:6" ht="13.5" thickBot="1" x14ac:dyDescent="0.25">
      <c r="A202" s="78" t="s">
        <v>840</v>
      </c>
      <c r="B202" s="78" t="s">
        <v>103</v>
      </c>
      <c r="C202" s="78" t="s">
        <v>713</v>
      </c>
      <c r="D202" s="78" t="s">
        <v>57</v>
      </c>
      <c r="E202" s="78">
        <v>1</v>
      </c>
    </row>
    <row r="203" spans="1:6" ht="13.5" thickBot="1" x14ac:dyDescent="0.25">
      <c r="A203" s="79" t="s">
        <v>843</v>
      </c>
      <c r="B203" s="79" t="s">
        <v>103</v>
      </c>
      <c r="C203" s="79" t="s">
        <v>714</v>
      </c>
      <c r="D203" s="79" t="s">
        <v>59</v>
      </c>
      <c r="E203" s="79">
        <v>1</v>
      </c>
    </row>
    <row r="204" spans="1:6" ht="13.5" thickBot="1" x14ac:dyDescent="0.25">
      <c r="A204" s="78" t="s">
        <v>847</v>
      </c>
      <c r="B204" s="78" t="s">
        <v>108</v>
      </c>
      <c r="C204" s="78" t="s">
        <v>715</v>
      </c>
      <c r="D204" s="113" t="s">
        <v>57</v>
      </c>
      <c r="E204" s="113">
        <v>2</v>
      </c>
      <c r="F204" s="114" t="s">
        <v>860</v>
      </c>
    </row>
    <row r="205" spans="1:6" ht="13.5" thickBot="1" x14ac:dyDescent="0.25">
      <c r="A205" s="79" t="s">
        <v>850</v>
      </c>
      <c r="B205" s="79" t="s">
        <v>108</v>
      </c>
      <c r="C205" s="79" t="s">
        <v>716</v>
      </c>
      <c r="D205" s="79" t="s">
        <v>65</v>
      </c>
      <c r="E205" s="79">
        <v>1</v>
      </c>
    </row>
    <row r="206" spans="1:6" ht="13.5" thickBot="1" x14ac:dyDescent="0.25">
      <c r="A206" s="78" t="s">
        <v>837</v>
      </c>
      <c r="B206" s="78" t="s">
        <v>103</v>
      </c>
      <c r="C206" s="78" t="s">
        <v>711</v>
      </c>
      <c r="D206" s="78" t="s">
        <v>53</v>
      </c>
      <c r="E206" s="78">
        <v>1</v>
      </c>
    </row>
    <row r="207" spans="1:6" ht="13.5" thickBot="1" x14ac:dyDescent="0.25">
      <c r="A207" s="79" t="s">
        <v>838</v>
      </c>
      <c r="B207" s="79" t="s">
        <v>103</v>
      </c>
      <c r="C207" s="79" t="s">
        <v>712</v>
      </c>
      <c r="D207" s="79" t="s">
        <v>55</v>
      </c>
      <c r="E207" s="79">
        <v>1</v>
      </c>
    </row>
    <row r="208" spans="1:6" ht="13.5" thickBot="1" x14ac:dyDescent="0.25">
      <c r="A208" s="78" t="s">
        <v>841</v>
      </c>
      <c r="B208" s="78" t="s">
        <v>103</v>
      </c>
      <c r="C208" s="78" t="s">
        <v>713</v>
      </c>
      <c r="D208" s="78" t="s">
        <v>57</v>
      </c>
      <c r="E208" s="78">
        <v>1</v>
      </c>
    </row>
    <row r="209" spans="1:6" ht="13.5" thickBot="1" x14ac:dyDescent="0.25">
      <c r="A209" s="79" t="s">
        <v>844</v>
      </c>
      <c r="B209" s="79" t="s">
        <v>103</v>
      </c>
      <c r="C209" s="79" t="s">
        <v>714</v>
      </c>
      <c r="D209" s="79" t="s">
        <v>59</v>
      </c>
      <c r="E209" s="79">
        <v>1</v>
      </c>
    </row>
    <row r="210" spans="1:6" ht="13.5" thickBot="1" x14ac:dyDescent="0.25">
      <c r="A210" s="78" t="s">
        <v>848</v>
      </c>
      <c r="B210" s="78" t="s">
        <v>108</v>
      </c>
      <c r="C210" s="78" t="s">
        <v>715</v>
      </c>
      <c r="D210" s="113" t="s">
        <v>57</v>
      </c>
      <c r="E210" s="113">
        <v>2</v>
      </c>
      <c r="F210" s="114" t="s">
        <v>860</v>
      </c>
    </row>
    <row r="211" spans="1:6" ht="13.5" thickBot="1" x14ac:dyDescent="0.25">
      <c r="A211" s="79" t="s">
        <v>851</v>
      </c>
      <c r="B211" s="79" t="s">
        <v>108</v>
      </c>
      <c r="C211" s="79" t="s">
        <v>716</v>
      </c>
      <c r="D211" s="79" t="s">
        <v>65</v>
      </c>
      <c r="E211" s="79">
        <v>1</v>
      </c>
    </row>
    <row r="212" spans="1:6" ht="13.5" thickBot="1" x14ac:dyDescent="0.25">
      <c r="A212" s="78" t="s">
        <v>747</v>
      </c>
      <c r="B212" s="78" t="s">
        <v>64</v>
      </c>
      <c r="C212" s="78" t="s">
        <v>716</v>
      </c>
      <c r="D212" s="78" t="s">
        <v>65</v>
      </c>
      <c r="E212" s="78">
        <v>1</v>
      </c>
    </row>
    <row r="213" spans="1:6" ht="13.5" thickBot="1" x14ac:dyDescent="0.25">
      <c r="A213" s="79" t="s">
        <v>66</v>
      </c>
      <c r="B213" s="79" t="s">
        <v>64</v>
      </c>
      <c r="C213" s="79" t="s">
        <v>716</v>
      </c>
      <c r="D213" s="79" t="s">
        <v>65</v>
      </c>
      <c r="E213" s="79">
        <v>1</v>
      </c>
    </row>
    <row r="214" spans="1:6" ht="13.5" thickBot="1" x14ac:dyDescent="0.25">
      <c r="A214" s="78" t="s">
        <v>748</v>
      </c>
      <c r="B214" s="78" t="s">
        <v>64</v>
      </c>
      <c r="C214" s="78" t="s">
        <v>716</v>
      </c>
      <c r="D214" s="78" t="s">
        <v>65</v>
      </c>
      <c r="E214" s="78">
        <v>1</v>
      </c>
    </row>
    <row r="215" spans="1:6" ht="13.5" thickBot="1" x14ac:dyDescent="0.25">
      <c r="A215" s="79" t="s">
        <v>749</v>
      </c>
      <c r="B215" s="79" t="s">
        <v>64</v>
      </c>
      <c r="C215" s="79" t="s">
        <v>716</v>
      </c>
      <c r="D215" s="79" t="s">
        <v>65</v>
      </c>
      <c r="E215" s="79">
        <v>1</v>
      </c>
    </row>
    <row r="216" spans="1:6" ht="13.5" thickBot="1" x14ac:dyDescent="0.25">
      <c r="A216" s="78" t="s">
        <v>729</v>
      </c>
      <c r="B216" s="78" t="s">
        <v>52</v>
      </c>
      <c r="C216" s="78" t="s">
        <v>712</v>
      </c>
      <c r="D216" s="78" t="s">
        <v>55</v>
      </c>
      <c r="E216" s="78">
        <v>1</v>
      </c>
    </row>
    <row r="217" spans="1:6" ht="13.5" thickBot="1" x14ac:dyDescent="0.25">
      <c r="A217" s="79" t="s">
        <v>730</v>
      </c>
      <c r="B217" s="79" t="s">
        <v>52</v>
      </c>
      <c r="C217" s="79" t="s">
        <v>714</v>
      </c>
      <c r="D217" s="79" t="s">
        <v>59</v>
      </c>
      <c r="E217" s="79">
        <v>1</v>
      </c>
    </row>
    <row r="218" spans="1:6" ht="13.5" thickBot="1" x14ac:dyDescent="0.25">
      <c r="A218" s="78" t="s">
        <v>731</v>
      </c>
      <c r="B218" s="78" t="s">
        <v>61</v>
      </c>
      <c r="C218" s="78" t="s">
        <v>716</v>
      </c>
      <c r="D218" s="78" t="s">
        <v>59</v>
      </c>
      <c r="E218" s="78">
        <v>2</v>
      </c>
    </row>
  </sheetData>
  <sortState ref="A61:E218">
    <sortCondition ref="A61:A21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Calculs</vt:lpstr>
      <vt:lpstr>Feuil1</vt:lpstr>
      <vt:lpstr>Feuil2</vt:lpstr>
    </vt:vector>
  </TitlesOfParts>
  <Company>ACOME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GUERARD Gaby</dc:creator>
  <cp:lastModifiedBy>JAMMES Stéphanie</cp:lastModifiedBy>
  <dcterms:created xsi:type="dcterms:W3CDTF">2017-06-16T08:02:27Z</dcterms:created>
  <dcterms:modified xsi:type="dcterms:W3CDTF">2020-02-18T15:42:20Z</dcterms:modified>
</cp:coreProperties>
</file>